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e76d085b0e3dc5d4/Dokumenty/CAD^JPROJEKTY/2025/93.Březník-Kuroslepy/_TISK/čistopis final/"/>
    </mc:Choice>
  </mc:AlternateContent>
  <xr:revisionPtr revIDLastSave="1" documentId="8_{1506A006-3427-4FE9-990D-C514DAFE2117}" xr6:coauthVersionLast="47" xr6:coauthVersionMax="47" xr10:uidLastSave="{38B2459E-BE68-48F2-BA41-181C51927DD9}"/>
  <bookViews>
    <workbookView xWindow="-120" yWindow="-120" windowWidth="29040" windowHeight="15840" xr2:uid="{00000000-000D-0000-FFFF-FFFF00000000}"/>
  </bookViews>
  <sheets>
    <sheet name="Rekapitulace" sheetId="6" r:id="rId1"/>
    <sheet name="SO 000" sheetId="2" r:id="rId2"/>
    <sheet name="SO 101" sheetId="3" r:id="rId3"/>
    <sheet name="SO 201" sheetId="4" r:id="rId4"/>
    <sheet name="SO 901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5" l="1"/>
  <c r="I3" i="5" s="1"/>
  <c r="C13" i="6" s="1"/>
  <c r="O13" i="5"/>
  <c r="I13" i="5"/>
  <c r="I9" i="5"/>
  <c r="O9" i="5" s="1"/>
  <c r="D13" i="6" s="1"/>
  <c r="O53" i="4"/>
  <c r="I53" i="4"/>
  <c r="I49" i="4"/>
  <c r="I48" i="4" s="1"/>
  <c r="I44" i="4"/>
  <c r="I40" i="4" s="1"/>
  <c r="O41" i="4"/>
  <c r="I41" i="4"/>
  <c r="I36" i="4"/>
  <c r="O36" i="4" s="1"/>
  <c r="O32" i="4"/>
  <c r="I32" i="4"/>
  <c r="I27" i="4"/>
  <c r="I26" i="4" s="1"/>
  <c r="I17" i="4"/>
  <c r="O22" i="4"/>
  <c r="I22" i="4"/>
  <c r="I18" i="4"/>
  <c r="O18" i="4" s="1"/>
  <c r="I13" i="4"/>
  <c r="I8" i="4" s="1"/>
  <c r="I9" i="4"/>
  <c r="O9" i="4" s="1"/>
  <c r="I89" i="3"/>
  <c r="I80" i="3" s="1"/>
  <c r="O85" i="3"/>
  <c r="I85" i="3"/>
  <c r="I81" i="3"/>
  <c r="O81" i="3" s="1"/>
  <c r="O77" i="3"/>
  <c r="I77" i="3"/>
  <c r="I73" i="3"/>
  <c r="O73" i="3" s="1"/>
  <c r="I69" i="3"/>
  <c r="O69" i="3" s="1"/>
  <c r="O66" i="3"/>
  <c r="I66" i="3"/>
  <c r="I62" i="3"/>
  <c r="O62" i="3" s="1"/>
  <c r="I58" i="3"/>
  <c r="O58" i="3" s="1"/>
  <c r="O54" i="3"/>
  <c r="I54" i="3"/>
  <c r="I50" i="3"/>
  <c r="O50" i="3" s="1"/>
  <c r="I46" i="3"/>
  <c r="O46" i="3" s="1"/>
  <c r="I13" i="3"/>
  <c r="O41" i="3"/>
  <c r="I41" i="3"/>
  <c r="I37" i="3"/>
  <c r="O37" i="3" s="1"/>
  <c r="I34" i="3"/>
  <c r="O34" i="3" s="1"/>
  <c r="I30" i="3"/>
  <c r="O30" i="3" s="1"/>
  <c r="I26" i="3"/>
  <c r="O26" i="3" s="1"/>
  <c r="I22" i="3"/>
  <c r="O22" i="3" s="1"/>
  <c r="O18" i="3"/>
  <c r="I18" i="3"/>
  <c r="I14" i="3"/>
  <c r="O14" i="3" s="1"/>
  <c r="I8" i="3"/>
  <c r="O9" i="3"/>
  <c r="I9" i="3"/>
  <c r="I22" i="2"/>
  <c r="I8" i="2" s="1"/>
  <c r="I3" i="2" s="1"/>
  <c r="C10" i="6" s="1"/>
  <c r="O19" i="2"/>
  <c r="I19" i="2"/>
  <c r="I16" i="2"/>
  <c r="O16" i="2" s="1"/>
  <c r="I12" i="2"/>
  <c r="O12" i="2" s="1"/>
  <c r="O9" i="2"/>
  <c r="I9" i="2"/>
  <c r="D12" i="6" l="1"/>
  <c r="D10" i="6"/>
  <c r="E10" i="6" s="1"/>
  <c r="I3" i="4"/>
  <c r="C12" i="6" s="1"/>
  <c r="E12" i="6" s="1"/>
  <c r="D11" i="6"/>
  <c r="E13" i="6"/>
  <c r="O89" i="3"/>
  <c r="O27" i="4"/>
  <c r="O49" i="4"/>
  <c r="O22" i="2"/>
  <c r="O44" i="4"/>
  <c r="I45" i="3"/>
  <c r="I3" i="3" s="1"/>
  <c r="C11" i="6" s="1"/>
  <c r="O13" i="4"/>
  <c r="I31" i="4"/>
  <c r="E11" i="6" l="1"/>
  <c r="C6" i="6"/>
  <c r="C7" i="6"/>
</calcChain>
</file>

<file path=xl/sharedStrings.xml><?xml version="1.0" encoding="utf-8"?>
<sst xmlns="http://schemas.openxmlformats.org/spreadsheetml/2006/main" count="560" uniqueCount="205">
  <si>
    <t>EstiCon</t>
  </si>
  <si>
    <t xml:space="preserve">Firma: </t>
  </si>
  <si>
    <t>Rekapitulace ceny</t>
  </si>
  <si>
    <t>Stavba: 2025/093 - II/392 Březník - Kuroslepy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</si>
  <si>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</si>
  <si>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</si>
  <si>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</si>
  <si>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</si>
  <si>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</si>
  <si>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</si>
  <si>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</si>
  <si>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</si>
  <si>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Ostatní a všeobecné náklady</t>
  </si>
  <si>
    <t>SO 101</t>
  </si>
  <si>
    <t>Komunikace</t>
  </si>
  <si>
    <t>SO 201</t>
  </si>
  <si>
    <t>Propustek</t>
  </si>
  <si>
    <t>SO 901</t>
  </si>
  <si>
    <t>DIO</t>
  </si>
  <si>
    <t>Soupis prací objektu</t>
  </si>
  <si>
    <t>S</t>
  </si>
  <si>
    <t>Stavba:</t>
  </si>
  <si>
    <t>2025/093</t>
  </si>
  <si>
    <t>II/392 Březník - Kuroslepy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</si>
  <si>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</si>
  <si>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</si>
  <si>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</si>
  <si>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</si>
  <si>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</si>
  <si>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</si>
  <si>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</si>
  <si>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</si>
  <si>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</si>
  <si>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</si>
  <si>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</si>
  <si>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</si>
  <si>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</si>
  <si>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</si>
  <si>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</si>
  <si>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</si>
  <si>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</si>
  <si>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</si>
  <si>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</si>
  <si>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</si>
  <si>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</si>
  <si>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</si>
  <si>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TS</t>
  </si>
  <si>
    <t>Položka zahrnuje:
- veškeré náklady spojené s objednatelem požadovanými zkouškami
Položka nezahrnuje:
- x</t>
  </si>
  <si>
    <t>02911</t>
  </si>
  <si>
    <t>OSTATNÍ POŽADAVKY - ZEMĚMĚŘICKÉ ZAMĚŘENÍ</t>
  </si>
  <si>
    <t>Geodetické zaměření stavby- sanace, recyklace, asf. vrstvy</t>
  </si>
  <si>
    <t>VV</t>
  </si>
  <si>
    <t>pro realizaci stavby 1 = 1,000 [A]</t>
  </si>
  <si>
    <t>Položka zahrnuje:
- veškeré náklady spojené s objednatelem požadovanými pracemi
Položka nezahrnuje:
- x</t>
  </si>
  <si>
    <t>1</t>
  </si>
  <si>
    <t>Vytýčení inženýrských sítí</t>
  </si>
  <si>
    <t>02944</t>
  </si>
  <si>
    <t>OSTAT POŽADAVKY - DOKUMENTACE SKUTEČ PROVEDENÍ V DIGIT FORMĚ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</si>
  <si>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</si>
  <si>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02991</t>
  </si>
  <si>
    <t>OSTATNÍ POŽADAVKY - INFORMAČNÍ TABULE</t>
  </si>
  <si>
    <t>KUS</t>
  </si>
  <si>
    <t>info tabule 2,5 x 1,75m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</si>
  <si>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</si>
  <si>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014101</t>
  </si>
  <si>
    <t>POPLATKY ZA SKLÁDKU</t>
  </si>
  <si>
    <t>M3</t>
  </si>
  <si>
    <t>zemina, kamenivo 2000kg/m3</t>
  </si>
  <si>
    <t>zemina, kamenivo 2000kg/m3_x000D_
hloubkové lokální sanace, předpoklad 20%, ČERPÁNÍ SE SOUHLASEM TDS 11015,3*0,55*0,20 = 1211,683 [A]_x000D_
zemina z krajnic 1990*2*0,5*0,1 = 199,000 [B]_x000D_
zemina z příkopů 350*0,25 = 87,500 [C]_x000D_
Celkové množství = 1498,183</t>
  </si>
  <si>
    <t>Položka zahrnuje:
- veškeré poplatky provozovateli skládky související s uložením odpadu na skládce.
Položka nezahrnuje:
- x</t>
  </si>
  <si>
    <t>Zemní práce</t>
  </si>
  <si>
    <t>113143</t>
  </si>
  <si>
    <t>ODSTRANĚNÍ KRYTU ZPEVNĚNÝCH PLOCH S CEMENT POJIVEM, ODVOZ DO 3KM</t>
  </si>
  <si>
    <t>odstranění vrstvy původní recyklace tl. 200 mm_x000D_
vytěžený materiál bude použit zpět do stavby pro provedení recyklace za studena</t>
  </si>
  <si>
    <t>hloubkové lokální sanace, předpoklad 20%_x000D_
tl. 200 mm, ČERPÁNÍ SE SOUHLASEM TDS 11015,3*0,20*0,20 = 440,612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</si>
  <si>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</si>
  <si>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113722</t>
  </si>
  <si>
    <t>FRÉZOVÁNÍ ZPEVNĚNÝCH PLOCH ASFALTOVÝCH, ODVOZ DO 2KM</t>
  </si>
  <si>
    <t>frézování tl. 50 mm_x000D_
materiál bude použit do krajnic 1990*0,5*2*0,10 = 199,000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</si>
  <si>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</si>
  <si>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113726</t>
  </si>
  <si>
    <t>FRÉZOVÁNÍ ZPEVNĚNÝCH PLOCH ASFALTOVÝCH, ODVOZ DO 12KM</t>
  </si>
  <si>
    <t>frézování tl. 50 mm_x000D_
odvoz KSÚSV Náměšť nad Oslavou 11015,3*0,05 = 550,765 [A]_x000D_
odečet materiálu na krajnice -199 = -199,000 [B]_x000D_
hloubkové lokální sanace-předpoklad 20%_x000D_
frézování tl. 50 mm, ČERPÁNÍ SE SOUHLASEM TDS 11015,3*0,05*0,20 = 110,153 [C]_x000D_
Celkové množství = 461,918</t>
  </si>
  <si>
    <t>123738</t>
  </si>
  <si>
    <t>ODKOP PRO SPOD STAVBU SILNIC A ŽELEZNIC TŘ. I, ODVOZ DO 20KM</t>
  </si>
  <si>
    <t>ČERPÁNÍ SE SOUHLASEM TDS</t>
  </si>
  <si>
    <t>hloubkové lokální sanace, předpoklad 20%_x000D_
tl. 250 mm + 300 mm 11015,3*0,55*0,20 = 1211,683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</si>
  <si>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</si>
  <si>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12922</t>
  </si>
  <si>
    <t>ČIŠTĚNÍ KRAJNIC OD NÁNOSU TL. DO 100MM</t>
  </si>
  <si>
    <t>M2</t>
  </si>
  <si>
    <t>seříznutí krajnic v tl. 50 mm 1990*2*0,5 = 1990,000 [A]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</si>
  <si>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</si>
  <si>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</si>
  <si>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</si>
  <si>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</si>
  <si>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171103</t>
  </si>
  <si>
    <t>ULOŽENÍ SYPANINY DO NÁSYPŮ SE ZHUTNĚNÍM DO 100% PS</t>
  </si>
  <si>
    <t>zpětné uložení původního materiálu do stavby pro recyklaci za studena</t>
  </si>
  <si>
    <t>11015,3*0,20*0,20 = 440,612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</si>
  <si>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</si>
  <si>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</si>
  <si>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</si>
  <si>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11015,3*0,20 = 2203,060 [A]</t>
  </si>
  <si>
    <t>Položka zahrnuje:
- úpravu pláně včetně vyrovnání výškových rozdílů. Míru zhutnění určuje projekt.
Položka nezahrnuje:
- x</t>
  </si>
  <si>
    <t>5</t>
  </si>
  <si>
    <t>45152</t>
  </si>
  <si>
    <t>PODKLADNÍ A VÝPLŇOVÉ VRSTVY Z KAMENIVA DRCENÉHO</t>
  </si>
  <si>
    <t>Doplnění vhodné frakce dle průkazních zkoušek (do stávající již zrecyklované podkladní vrstvy)_x000D_
předpoklad FR. 32/63_x000D_
ČERPÁNÍ SE SOUHLASEM TDS</t>
  </si>
  <si>
    <t>11015,3*0,05 = 550,765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</si>
  <si>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</si>
  <si>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56335</t>
  </si>
  <si>
    <t>VOZOVKOVÉ VRSTVY ZE ŠTĚRKODRTI TL. DO 250MM</t>
  </si>
  <si>
    <t>hloubkové lokální sanace, předpoklad 20%, ČERPÁNÍ SE SOUHLASEM TDS_x000D_
ŠD 0/32 tl. 250 mm 11015,3*0,20 = 2203,060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</si>
  <si>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</si>
  <si>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56336</t>
  </si>
  <si>
    <t>VOZOVKOVÉ VRSTVY ZE ŠTĚRKODRTI TL. DO 300MM</t>
  </si>
  <si>
    <t>hloubkové lokální sanace, předpoklad 20%, ČERPÁNÍ SE SOUHLASEM TDS_x000D_
ŠD 0/63 tl. 300 mm 11015,3*0,20 = 2203,060 [A]</t>
  </si>
  <si>
    <t>567504</t>
  </si>
  <si>
    <t>VRSTVY PRO OBNOVU A OPRAVY RECYK ZA STUDENA CEM A ASF EMULZÍ</t>
  </si>
  <si>
    <t>Rozfrézování a recyklace vrstev technologií recyklace za studena dle ČSN 73 6147 "Recyklace konstrukčních vrstev netuhých vozovek za studena"._x000D_
Daná recyklace bude provedena s doplněním drobným drceným kamenivem s přídavkem cementu a asfaltové emulze dle ČSN 73 6147. _x000D_
RS CA (na místě), tl. 200 mm, vč. rozfrézování, reprofilace a přehrnutí profilu, vč. průkazních zkoušek._x000D_
Dávkování pojiv bude určeno na základě PRŮKAZNÍCH ZKOUŠEK včetně provedení vyrovnávky příčného a podélného sklonu do předepsaných profilů, vč. zhutnění._x000D_
Tloušťka vrstvy dle ČSN 73 6147 tl. 200 mm</t>
  </si>
  <si>
    <t>recyklace za studena RS CA tl. 200 mm 11272,7*0,20 = 2254,540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</si>
  <si>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</si>
  <si>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</si>
  <si>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</si>
  <si>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krajnice z R-Mat ze stavby fr. 0/32 tl. 100 mm 1990*2*0,5 = 1990,000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</si>
  <si>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</si>
  <si>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</si>
  <si>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</si>
  <si>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</si>
  <si>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</si>
  <si>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</si>
  <si>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ACO 11+ tl. 40 mm 11015,3 = 11015,300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</si>
  <si>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</si>
  <si>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</si>
  <si>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</si>
  <si>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 60 mm 10874,7 = 10874,700 [A]</t>
  </si>
  <si>
    <t>58910</t>
  </si>
  <si>
    <t>VÝPLŇ SPAR ASFALTEM</t>
  </si>
  <si>
    <t>Položka zahrnuje: 
- dodávku předepsaného materiálu
- vyčištění a výplň spar tímto materiálem
Položka nezahrnuje:
- x</t>
  </si>
  <si>
    <t>9</t>
  </si>
  <si>
    <t>Ostatní konstrukce a práce</t>
  </si>
  <si>
    <t>91228</t>
  </si>
  <si>
    <t>SMĚROVÉ SLOUPKY Z PLAST HMOT VČETNĚ ODRAZNÉHO PÁSKU</t>
  </si>
  <si>
    <t>bílý sloupek, doplnění, ČERPÁNÍ SE SOUHLASEM TDS 20 = 20,000 [A]_x000D_
červený sloupek 8 = 8,000 [B]_x000D_
Celkové množství = 28,000</t>
  </si>
  <si>
    <t>Položka zahrnuje:
- dodání a osazení sloupku včetně nutných zemních prací
- vnitrostaveništní a mimostaveništní doprava
- odrazky plastové nebo z retroreflexní fólie
Položka nezahrnuje:
- x</t>
  </si>
  <si>
    <t>915111</t>
  </si>
  <si>
    <t>VODOROVNÉ DOPRAVNÍ ZNAČENÍ BARVOU HLADKÉ - DODÁVKA A POKLÁDKA</t>
  </si>
  <si>
    <t>VDZ barva bílá 1990*2*0,125 = 497,500 [A]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</si>
  <si>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</si>
  <si>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</si>
  <si>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</si>
  <si>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Položka zahrnuje:
- řezání vozovkové vrstvy v předepsané tloušťce
- spotřeba vody
Položka nezahrnuje:
- x</t>
  </si>
  <si>
    <t>zemina, kamenivo z pročištění propustku 32*2,5*0,2 = 16,000 [A]</t>
  </si>
  <si>
    <t>014122</t>
  </si>
  <si>
    <t>POPLATKY ZA SKLÁDKU TYP S-OO (OSTATNÍ ODPAD)</t>
  </si>
  <si>
    <t>T</t>
  </si>
  <si>
    <t>komunální odpad 2*1 = 2,000 [A]</t>
  </si>
  <si>
    <t>111206</t>
  </si>
  <si>
    <t>ODSTRANĚNÍ KŘOVIN S ODVOZEM DO 12KM</t>
  </si>
  <si>
    <t>15*3,5*2 = 105,000 [A]</t>
  </si>
  <si>
    <t>Položka zahrnuje:
- odstranění křovin a stromů do průměru 100 mm
- dopravu dřevin  na předepsanou vzdálenost
- spálení na hromadách nebo štěpkování
Položka nezahrnuje:
- x</t>
  </si>
  <si>
    <t>12999</t>
  </si>
  <si>
    <t>ČIŠTĚNÍ POTRUBÍ DN PŘES 1600MM</t>
  </si>
  <si>
    <t>vyčištění vtoku a výtoku 5+5 = 10,000 [A]_x000D_
vyčištění rámového propustku, ČERPÁNÍ SE SOUHLASEM TDS 22 = 22,000 [B]_x000D_
Celkové množství = 32,000</t>
  </si>
  <si>
    <t>4</t>
  </si>
  <si>
    <t>Vodorovné konstrukce</t>
  </si>
  <si>
    <t>465512</t>
  </si>
  <si>
    <t>DLAŽBY Z LOMOVÉHO KAMENE NA MC</t>
  </si>
  <si>
    <t>včetně betonového lože tl. 100 mm</t>
  </si>
  <si>
    <t>vtok 2*3*0,25 = 1,500 [A]_x000D_
výtok 2*3*0,25 = 1,500 [B]_x000D_
Celkové množství = 3,000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</si>
  <si>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</si>
  <si>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6</t>
  </si>
  <si>
    <t>Úpravy povrchů, podlahy, výplně otvorů</t>
  </si>
  <si>
    <t>626112</t>
  </si>
  <si>
    <t>REPROFILACE PODHLEDŮ, SVISLÝCH PLOCH SANAČNÍ MALTOU JEDNOVRST TL 20MM</t>
  </si>
  <si>
    <t>sjednocení říms, ČERPÁNÍ SE SOUHLASEM TDS (8*0,3+8*0,3)+(8*0,6+8*0,6) = 14,400 [A]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</si>
  <si>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</si>
  <si>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626121</t>
  </si>
  <si>
    <t>REPROFIL PODHL, SVIS PLOCH SANAČ MALTOU DVOUVRST TL DO 40MM</t>
  </si>
  <si>
    <t>zatření míst s vystupující výztuží uvnitř propustu 5 = 5,000 [A]</t>
  </si>
  <si>
    <t>7</t>
  </si>
  <si>
    <t>Přidružená stavební výroba</t>
  </si>
  <si>
    <t>62631</t>
  </si>
  <si>
    <t>SPOJOVACÍ MŮSTEK MEZI STARÝM A NOVÝM BETONEM</t>
  </si>
  <si>
    <t>78311</t>
  </si>
  <si>
    <t>PROTIKOROZ OCHRANA OCEL KONSTR NÁTĚREM JEDNOVRST</t>
  </si>
  <si>
    <t>nátěr vyčnívající výztuže, ČERPÁNÍ SE SOUHLASEM TDS 5 = 5,000 [A]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</si>
  <si>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</si>
  <si>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93852</t>
  </si>
  <si>
    <t>OČIŠTĚNÍ BETON KONSTR OD VEGETACE</t>
  </si>
  <si>
    <t>očištění říms na vtoku a výtoku, _x000D_
ČERPÁNÍ SE SOUHLASEM TDS 8*0,6+8*0,6 = 9,600 [A]</t>
  </si>
  <si>
    <t>Položka zahrnuje:
- očištění předepsaným způsobem
- odklizení vzniklého odpadu
Položka nezahrnuje:
- x</t>
  </si>
  <si>
    <t>938542</t>
  </si>
  <si>
    <t>OČIŠTĚNÍ BETON KONSTR OTRYSKÁNÍM TLAK VODOU DO 500 BARŮ</t>
  </si>
  <si>
    <t>otryskání říms, ČERPÁNÍ SE SOUHLASEM TDS 2*(8*0,9) = 14,400 [A]_x000D_
otryskání míst s vyčnívající výztuží uvnitř propustku,_x000D_
ČERPÁNÍ SE SOUHLASEM TDS 10 = 10,000 [B]_x000D_
Celkové množství = 24,400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</si>
  <si>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</si>
  <si>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</si>
  <si>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</si>
  <si>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1 = 1,000 [A]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</si>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</sst>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4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6" fillId="2" borderId="0" xfId="6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</cellXfs>
  <cellStyles count="14">
    <cellStyle name="NadpisRekapitulaceSoupisPraciStyle" xfId="2" xr:uid="{00000000-0005-0000-0000-000002000000}"/>
    <cellStyle name="NadpisStrukturyStyle" xfId="7" xr:uid="{00000000-0005-0000-0000-000007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5" xr:uid="{00000000-0005-0000-0000-000005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6" xr:uid="{00000000-0005-0000-0000-000006000000}"/>
    <cellStyle name="StavebniDilStyle" xfId="8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C20" sqref="C20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5" t="s">
        <v>2</v>
      </c>
      <c r="C2" s="3"/>
      <c r="D2" s="3"/>
      <c r="E2" s="3"/>
    </row>
    <row r="3" spans="1:5" x14ac:dyDescent="0.25">
      <c r="A3" s="3"/>
      <c r="B3" s="46"/>
      <c r="C3" s="3"/>
      <c r="D3" s="3"/>
      <c r="E3" s="3"/>
    </row>
    <row r="4" spans="1:5" x14ac:dyDescent="0.25">
      <c r="A4" s="3"/>
      <c r="B4" s="45" t="s">
        <v>3</v>
      </c>
      <c r="C4" s="46"/>
      <c r="D4" s="46"/>
      <c r="E4" s="46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SUM(C10:C13)</f>
        <v>0</v>
      </c>
      <c r="D6" s="3"/>
      <c r="E6" s="3"/>
    </row>
    <row r="7" spans="1:5" x14ac:dyDescent="0.25">
      <c r="A7" s="3"/>
      <c r="B7" s="5" t="s">
        <v>5</v>
      </c>
      <c r="C7" s="6">
        <f>SUM(E10:E13)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 spans="1:5" x14ac:dyDescent="0.25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 spans="1:5" x14ac:dyDescent="0.25">
      <c r="A12" s="8" t="s">
        <v>15</v>
      </c>
      <c r="B12" s="9" t="s">
        <v>16</v>
      </c>
      <c r="C12" s="10">
        <f>'SO 201'!I3</f>
        <v>0</v>
      </c>
      <c r="D12" s="10">
        <f>SUMIFS('SO 201'!O:O,'SO 201'!A:A,"P")</f>
        <v>0</v>
      </c>
      <c r="E12" s="10">
        <f>C12+D12</f>
        <v>0</v>
      </c>
    </row>
    <row r="13" spans="1:5" x14ac:dyDescent="0.25">
      <c r="A13" s="8" t="s">
        <v>17</v>
      </c>
      <c r="B13" s="9" t="s">
        <v>18</v>
      </c>
      <c r="C13" s="10">
        <f>'SO 901'!I3</f>
        <v>0</v>
      </c>
      <c r="D13" s="10">
        <f>SUMIFS('SO 901'!O:O,'SO 901'!A:A,"P")</f>
        <v>0</v>
      </c>
      <c r="E13" s="10">
        <f>C13+D13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19</v>
      </c>
      <c r="F2" s="3"/>
      <c r="G2" s="3"/>
      <c r="H2" s="3"/>
      <c r="I2" s="3"/>
      <c r="J2" s="16"/>
    </row>
    <row r="3" spans="1:16" x14ac:dyDescent="0.25">
      <c r="A3" s="3" t="s">
        <v>20</v>
      </c>
      <c r="B3" s="17" t="s">
        <v>21</v>
      </c>
      <c r="C3" s="49" t="s">
        <v>22</v>
      </c>
      <c r="D3" s="50"/>
      <c r="E3" s="18" t="s">
        <v>23</v>
      </c>
      <c r="F3" s="3"/>
      <c r="G3" s="3"/>
      <c r="H3" s="19" t="s">
        <v>11</v>
      </c>
      <c r="I3" s="20">
        <f>SUMIFS(I8:I25,A8:A25,"SD")</f>
        <v>0</v>
      </c>
      <c r="J3" s="16"/>
      <c r="O3">
        <v>0</v>
      </c>
      <c r="P3">
        <v>2</v>
      </c>
    </row>
    <row r="4" spans="1:16" x14ac:dyDescent="0.25">
      <c r="A4" s="3" t="s">
        <v>24</v>
      </c>
      <c r="B4" s="17" t="s">
        <v>25</v>
      </c>
      <c r="C4" s="49" t="s">
        <v>11</v>
      </c>
      <c r="D4" s="50"/>
      <c r="E4" s="18" t="s">
        <v>12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1" t="s">
        <v>26</v>
      </c>
      <c r="B5" s="52" t="s">
        <v>27</v>
      </c>
      <c r="C5" s="47" t="s">
        <v>28</v>
      </c>
      <c r="D5" s="47" t="s">
        <v>29</v>
      </c>
      <c r="E5" s="47" t="s">
        <v>30</v>
      </c>
      <c r="F5" s="47" t="s">
        <v>31</v>
      </c>
      <c r="G5" s="47" t="s">
        <v>32</v>
      </c>
      <c r="H5" s="47" t="s">
        <v>33</v>
      </c>
      <c r="I5" s="47"/>
      <c r="J5" s="48" t="s">
        <v>34</v>
      </c>
      <c r="O5">
        <v>0.21</v>
      </c>
    </row>
    <row r="6" spans="1:16" x14ac:dyDescent="0.25">
      <c r="A6" s="51"/>
      <c r="B6" s="52"/>
      <c r="C6" s="47"/>
      <c r="D6" s="47"/>
      <c r="E6" s="47"/>
      <c r="F6" s="47"/>
      <c r="G6" s="47"/>
      <c r="H6" s="7" t="s">
        <v>35</v>
      </c>
      <c r="I6" s="7" t="s">
        <v>36</v>
      </c>
      <c r="J6" s="48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37</v>
      </c>
      <c r="B8" s="26"/>
      <c r="C8" s="27" t="s">
        <v>38</v>
      </c>
      <c r="D8" s="28"/>
      <c r="E8" s="25" t="s">
        <v>39</v>
      </c>
      <c r="F8" s="28"/>
      <c r="G8" s="28"/>
      <c r="H8" s="28"/>
      <c r="I8" s="29">
        <f>SUMIFS(I9:I25,A9:A25,"P")</f>
        <v>0</v>
      </c>
      <c r="J8" s="30"/>
    </row>
    <row r="9" spans="1:16" x14ac:dyDescent="0.25">
      <c r="A9" s="31" t="s">
        <v>40</v>
      </c>
      <c r="B9" s="31">
        <v>1</v>
      </c>
      <c r="C9" s="32" t="s">
        <v>41</v>
      </c>
      <c r="D9" s="31" t="s">
        <v>42</v>
      </c>
      <c r="E9" s="33" t="s">
        <v>43</v>
      </c>
      <c r="F9" s="34" t="s">
        <v>44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45</v>
      </c>
      <c r="B10" s="38"/>
      <c r="E10" s="39" t="s">
        <v>42</v>
      </c>
      <c r="J10" s="40"/>
    </row>
    <row r="11" spans="1:16" ht="60" x14ac:dyDescent="0.25">
      <c r="A11" s="31" t="s">
        <v>46</v>
      </c>
      <c r="B11" s="38"/>
      <c r="E11" s="33" t="s">
        <v>47</v>
      </c>
      <c r="J11" s="40"/>
    </row>
    <row r="12" spans="1:16" x14ac:dyDescent="0.25">
      <c r="A12" s="31" t="s">
        <v>40</v>
      </c>
      <c r="B12" s="31">
        <v>2</v>
      </c>
      <c r="C12" s="32" t="s">
        <v>48</v>
      </c>
      <c r="D12" s="31" t="s">
        <v>42</v>
      </c>
      <c r="E12" s="33" t="s">
        <v>49</v>
      </c>
      <c r="F12" s="34" t="s">
        <v>44</v>
      </c>
      <c r="G12" s="35">
        <v>1</v>
      </c>
      <c r="H12" s="36">
        <v>0</v>
      </c>
      <c r="I12" s="36">
        <f>ROUND(G12*H12,P4)</f>
        <v>0</v>
      </c>
      <c r="J12" s="31"/>
      <c r="O12" s="37">
        <f>I12*0.21</f>
        <v>0</v>
      </c>
      <c r="P12">
        <v>3</v>
      </c>
    </row>
    <row r="13" spans="1:16" x14ac:dyDescent="0.25">
      <c r="A13" s="31" t="s">
        <v>45</v>
      </c>
      <c r="B13" s="38"/>
      <c r="E13" s="33" t="s">
        <v>50</v>
      </c>
      <c r="J13" s="40"/>
    </row>
    <row r="14" spans="1:16" x14ac:dyDescent="0.25">
      <c r="A14" s="31" t="s">
        <v>51</v>
      </c>
      <c r="B14" s="38"/>
      <c r="E14" s="41" t="s">
        <v>52</v>
      </c>
      <c r="J14" s="40"/>
    </row>
    <row r="15" spans="1:16" ht="60" x14ac:dyDescent="0.25">
      <c r="A15" s="31" t="s">
        <v>46</v>
      </c>
      <c r="B15" s="38"/>
      <c r="E15" s="33" t="s">
        <v>53</v>
      </c>
      <c r="J15" s="40"/>
    </row>
    <row r="16" spans="1:16" x14ac:dyDescent="0.25">
      <c r="A16" s="31" t="s">
        <v>40</v>
      </c>
      <c r="B16" s="31">
        <v>3</v>
      </c>
      <c r="C16" s="32" t="s">
        <v>48</v>
      </c>
      <c r="D16" s="31" t="s">
        <v>54</v>
      </c>
      <c r="E16" s="33" t="s">
        <v>49</v>
      </c>
      <c r="F16" s="34" t="s">
        <v>44</v>
      </c>
      <c r="G16" s="35">
        <v>1</v>
      </c>
      <c r="H16" s="36">
        <v>0</v>
      </c>
      <c r="I16" s="36">
        <f>ROUND(G16*H16,P4)</f>
        <v>0</v>
      </c>
      <c r="J16" s="31"/>
      <c r="O16" s="37">
        <f>I16*0.21</f>
        <v>0</v>
      </c>
      <c r="P16">
        <v>3</v>
      </c>
    </row>
    <row r="17" spans="1:16" x14ac:dyDescent="0.25">
      <c r="A17" s="31" t="s">
        <v>45</v>
      </c>
      <c r="B17" s="38"/>
      <c r="E17" s="33" t="s">
        <v>55</v>
      </c>
      <c r="J17" s="40"/>
    </row>
    <row r="18" spans="1:16" ht="60" x14ac:dyDescent="0.25">
      <c r="A18" s="31" t="s">
        <v>46</v>
      </c>
      <c r="B18" s="38"/>
      <c r="E18" s="33" t="s">
        <v>53</v>
      </c>
      <c r="J18" s="40"/>
    </row>
    <row r="19" spans="1:16" ht="30" x14ac:dyDescent="0.25">
      <c r="A19" s="31" t="s">
        <v>40</v>
      </c>
      <c r="B19" s="31">
        <v>4</v>
      </c>
      <c r="C19" s="32" t="s">
        <v>56</v>
      </c>
      <c r="D19" s="31" t="s">
        <v>42</v>
      </c>
      <c r="E19" s="33" t="s">
        <v>57</v>
      </c>
      <c r="F19" s="34" t="s">
        <v>44</v>
      </c>
      <c r="G19" s="35">
        <v>1</v>
      </c>
      <c r="H19" s="36">
        <v>0</v>
      </c>
      <c r="I19" s="36">
        <f>ROUND(G19*H19,P4)</f>
        <v>0</v>
      </c>
      <c r="J19" s="31"/>
      <c r="O19" s="37">
        <f>I19*0.21</f>
        <v>0</v>
      </c>
      <c r="P19">
        <v>3</v>
      </c>
    </row>
    <row r="20" spans="1:16" x14ac:dyDescent="0.25">
      <c r="A20" s="31" t="s">
        <v>45</v>
      </c>
      <c r="B20" s="38"/>
      <c r="E20" s="39" t="s">
        <v>42</v>
      </c>
      <c r="J20" s="40"/>
    </row>
    <row r="21" spans="1:16" ht="135" x14ac:dyDescent="0.25">
      <c r="A21" s="31" t="s">
        <v>46</v>
      </c>
      <c r="B21" s="38"/>
      <c r="E21" s="33" t="s">
        <v>58</v>
      </c>
      <c r="J21" s="40"/>
    </row>
    <row r="22" spans="1:16" x14ac:dyDescent="0.25">
      <c r="A22" s="31" t="s">
        <v>40</v>
      </c>
      <c r="B22" s="31">
        <v>5</v>
      </c>
      <c r="C22" s="32" t="s">
        <v>59</v>
      </c>
      <c r="D22" s="31" t="s">
        <v>42</v>
      </c>
      <c r="E22" s="33" t="s">
        <v>60</v>
      </c>
      <c r="F22" s="34" t="s">
        <v>61</v>
      </c>
      <c r="G22" s="35">
        <v>1</v>
      </c>
      <c r="H22" s="36">
        <v>0</v>
      </c>
      <c r="I22" s="36">
        <f>ROUND(G22*H22,P4)</f>
        <v>0</v>
      </c>
      <c r="J22" s="31"/>
      <c r="O22" s="37">
        <f>I22*0.21</f>
        <v>0</v>
      </c>
      <c r="P22">
        <v>3</v>
      </c>
    </row>
    <row r="23" spans="1:16" x14ac:dyDescent="0.25">
      <c r="A23" s="31" t="s">
        <v>45</v>
      </c>
      <c r="B23" s="38"/>
      <c r="E23" s="39" t="s">
        <v>42</v>
      </c>
      <c r="J23" s="40"/>
    </row>
    <row r="24" spans="1:16" x14ac:dyDescent="0.25">
      <c r="A24" s="31" t="s">
        <v>51</v>
      </c>
      <c r="B24" s="38"/>
      <c r="E24" s="41" t="s">
        <v>62</v>
      </c>
      <c r="J24" s="40"/>
    </row>
    <row r="25" spans="1:16" ht="135" x14ac:dyDescent="0.25">
      <c r="A25" s="31" t="s">
        <v>46</v>
      </c>
      <c r="B25" s="42"/>
      <c r="C25" s="43"/>
      <c r="D25" s="43"/>
      <c r="E25" s="33" t="s">
        <v>63</v>
      </c>
      <c r="F25" s="43"/>
      <c r="G25" s="43"/>
      <c r="H25" s="43"/>
      <c r="I25" s="43"/>
      <c r="J2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9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19</v>
      </c>
      <c r="F2" s="3"/>
      <c r="G2" s="3"/>
      <c r="H2" s="3"/>
      <c r="I2" s="3"/>
      <c r="J2" s="16"/>
    </row>
    <row r="3" spans="1:16" x14ac:dyDescent="0.25">
      <c r="A3" s="3" t="s">
        <v>20</v>
      </c>
      <c r="B3" s="17" t="s">
        <v>21</v>
      </c>
      <c r="C3" s="49" t="s">
        <v>22</v>
      </c>
      <c r="D3" s="50"/>
      <c r="E3" s="18" t="s">
        <v>23</v>
      </c>
      <c r="F3" s="3"/>
      <c r="G3" s="3"/>
      <c r="H3" s="19" t="s">
        <v>13</v>
      </c>
      <c r="I3" s="20">
        <f>SUMIFS(I8:I91,A8:A91,"SD")</f>
        <v>0</v>
      </c>
      <c r="J3" s="16"/>
      <c r="O3">
        <v>0</v>
      </c>
      <c r="P3">
        <v>2</v>
      </c>
    </row>
    <row r="4" spans="1:16" x14ac:dyDescent="0.25">
      <c r="A4" s="3" t="s">
        <v>24</v>
      </c>
      <c r="B4" s="17" t="s">
        <v>25</v>
      </c>
      <c r="C4" s="49" t="s">
        <v>13</v>
      </c>
      <c r="D4" s="50"/>
      <c r="E4" s="18" t="s">
        <v>14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1" t="s">
        <v>26</v>
      </c>
      <c r="B5" s="52" t="s">
        <v>27</v>
      </c>
      <c r="C5" s="47" t="s">
        <v>28</v>
      </c>
      <c r="D5" s="47" t="s">
        <v>29</v>
      </c>
      <c r="E5" s="47" t="s">
        <v>30</v>
      </c>
      <c r="F5" s="47" t="s">
        <v>31</v>
      </c>
      <c r="G5" s="47" t="s">
        <v>32</v>
      </c>
      <c r="H5" s="47" t="s">
        <v>33</v>
      </c>
      <c r="I5" s="47"/>
      <c r="J5" s="48" t="s">
        <v>34</v>
      </c>
      <c r="O5">
        <v>0.21</v>
      </c>
    </row>
    <row r="6" spans="1:16" x14ac:dyDescent="0.25">
      <c r="A6" s="51"/>
      <c r="B6" s="52"/>
      <c r="C6" s="47"/>
      <c r="D6" s="47"/>
      <c r="E6" s="47"/>
      <c r="F6" s="47"/>
      <c r="G6" s="47"/>
      <c r="H6" s="7" t="s">
        <v>35</v>
      </c>
      <c r="I6" s="7" t="s">
        <v>36</v>
      </c>
      <c r="J6" s="48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37</v>
      </c>
      <c r="B8" s="26"/>
      <c r="C8" s="27" t="s">
        <v>38</v>
      </c>
      <c r="D8" s="28"/>
      <c r="E8" s="25" t="s">
        <v>39</v>
      </c>
      <c r="F8" s="28"/>
      <c r="G8" s="28"/>
      <c r="H8" s="28"/>
      <c r="I8" s="29">
        <f>SUMIFS(I9:I12,A9:A12,"P")</f>
        <v>0</v>
      </c>
      <c r="J8" s="30"/>
    </row>
    <row r="9" spans="1:16" x14ac:dyDescent="0.25">
      <c r="A9" s="31" t="s">
        <v>40</v>
      </c>
      <c r="B9" s="31">
        <v>1</v>
      </c>
      <c r="C9" s="32" t="s">
        <v>64</v>
      </c>
      <c r="D9" s="31" t="s">
        <v>42</v>
      </c>
      <c r="E9" s="33" t="s">
        <v>65</v>
      </c>
      <c r="F9" s="34" t="s">
        <v>66</v>
      </c>
      <c r="G9" s="35">
        <v>1498.183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45</v>
      </c>
      <c r="B10" s="38"/>
      <c r="E10" s="33" t="s">
        <v>67</v>
      </c>
      <c r="J10" s="40"/>
    </row>
    <row r="11" spans="1:16" ht="90" x14ac:dyDescent="0.25">
      <c r="A11" s="31" t="s">
        <v>51</v>
      </c>
      <c r="B11" s="38"/>
      <c r="E11" s="41" t="s">
        <v>68</v>
      </c>
      <c r="J11" s="40"/>
    </row>
    <row r="12" spans="1:16" ht="75" x14ac:dyDescent="0.25">
      <c r="A12" s="31" t="s">
        <v>46</v>
      </c>
      <c r="B12" s="38"/>
      <c r="E12" s="33" t="s">
        <v>69</v>
      </c>
      <c r="J12" s="40"/>
    </row>
    <row r="13" spans="1:16" x14ac:dyDescent="0.25">
      <c r="A13" s="25" t="s">
        <v>37</v>
      </c>
      <c r="B13" s="26"/>
      <c r="C13" s="27" t="s">
        <v>54</v>
      </c>
      <c r="D13" s="28"/>
      <c r="E13" s="25" t="s">
        <v>70</v>
      </c>
      <c r="F13" s="28"/>
      <c r="G13" s="28"/>
      <c r="H13" s="28"/>
      <c r="I13" s="29">
        <f>SUMIFS(I14:I44,A14:A44,"P")</f>
        <v>0</v>
      </c>
      <c r="J13" s="30"/>
    </row>
    <row r="14" spans="1:16" ht="30" x14ac:dyDescent="0.25">
      <c r="A14" s="31" t="s">
        <v>40</v>
      </c>
      <c r="B14" s="31">
        <v>2</v>
      </c>
      <c r="C14" s="32" t="s">
        <v>71</v>
      </c>
      <c r="D14" s="31" t="s">
        <v>42</v>
      </c>
      <c r="E14" s="33" t="s">
        <v>72</v>
      </c>
      <c r="F14" s="34" t="s">
        <v>66</v>
      </c>
      <c r="G14" s="35">
        <v>440.61200000000002</v>
      </c>
      <c r="H14" s="36">
        <v>0</v>
      </c>
      <c r="I14" s="36">
        <f>ROUND(G14*H14,P4)</f>
        <v>0</v>
      </c>
      <c r="J14" s="31"/>
      <c r="O14" s="37">
        <f>I14*0.21</f>
        <v>0</v>
      </c>
      <c r="P14">
        <v>3</v>
      </c>
    </row>
    <row r="15" spans="1:16" ht="45" x14ac:dyDescent="0.25">
      <c r="A15" s="31" t="s">
        <v>45</v>
      </c>
      <c r="B15" s="38"/>
      <c r="E15" s="33" t="s">
        <v>73</v>
      </c>
      <c r="J15" s="40"/>
    </row>
    <row r="16" spans="1:16" ht="45" x14ac:dyDescent="0.25">
      <c r="A16" s="31" t="s">
        <v>51</v>
      </c>
      <c r="B16" s="38"/>
      <c r="E16" s="41" t="s">
        <v>74</v>
      </c>
      <c r="J16" s="40"/>
    </row>
    <row r="17" spans="1:16" ht="135" x14ac:dyDescent="0.25">
      <c r="A17" s="31" t="s">
        <v>46</v>
      </c>
      <c r="B17" s="38"/>
      <c r="E17" s="33" t="s">
        <v>75</v>
      </c>
      <c r="J17" s="40"/>
    </row>
    <row r="18" spans="1:16" x14ac:dyDescent="0.25">
      <c r="A18" s="31" t="s">
        <v>40</v>
      </c>
      <c r="B18" s="31">
        <v>3</v>
      </c>
      <c r="C18" s="32" t="s">
        <v>76</v>
      </c>
      <c r="D18" s="31" t="s">
        <v>42</v>
      </c>
      <c r="E18" s="33" t="s">
        <v>77</v>
      </c>
      <c r="F18" s="34" t="s">
        <v>66</v>
      </c>
      <c r="G18" s="35">
        <v>199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x14ac:dyDescent="0.25">
      <c r="A19" s="31" t="s">
        <v>45</v>
      </c>
      <c r="B19" s="38"/>
      <c r="E19" s="39" t="s">
        <v>42</v>
      </c>
      <c r="J19" s="40"/>
    </row>
    <row r="20" spans="1:16" ht="30" x14ac:dyDescent="0.25">
      <c r="A20" s="31" t="s">
        <v>51</v>
      </c>
      <c r="B20" s="38"/>
      <c r="E20" s="41" t="s">
        <v>78</v>
      </c>
      <c r="J20" s="40"/>
    </row>
    <row r="21" spans="1:16" ht="120" x14ac:dyDescent="0.25">
      <c r="A21" s="31" t="s">
        <v>46</v>
      </c>
      <c r="B21" s="38"/>
      <c r="E21" s="33" t="s">
        <v>79</v>
      </c>
      <c r="J21" s="40"/>
    </row>
    <row r="22" spans="1:16" x14ac:dyDescent="0.25">
      <c r="A22" s="31" t="s">
        <v>40</v>
      </c>
      <c r="B22" s="31">
        <v>4</v>
      </c>
      <c r="C22" s="32" t="s">
        <v>80</v>
      </c>
      <c r="D22" s="31" t="s">
        <v>42</v>
      </c>
      <c r="E22" s="33" t="s">
        <v>81</v>
      </c>
      <c r="F22" s="34" t="s">
        <v>66</v>
      </c>
      <c r="G22" s="35">
        <v>461.91800000000001</v>
      </c>
      <c r="H22" s="36">
        <v>0</v>
      </c>
      <c r="I22" s="36">
        <f>ROUND(G22*H22,P4)</f>
        <v>0</v>
      </c>
      <c r="J22" s="31"/>
      <c r="O22" s="37">
        <f>I22*0.21</f>
        <v>0</v>
      </c>
      <c r="P22">
        <v>3</v>
      </c>
    </row>
    <row r="23" spans="1:16" x14ac:dyDescent="0.25">
      <c r="A23" s="31" t="s">
        <v>45</v>
      </c>
      <c r="B23" s="38"/>
      <c r="E23" s="39" t="s">
        <v>42</v>
      </c>
      <c r="J23" s="40"/>
    </row>
    <row r="24" spans="1:16" ht="105" x14ac:dyDescent="0.25">
      <c r="A24" s="31" t="s">
        <v>51</v>
      </c>
      <c r="B24" s="38"/>
      <c r="E24" s="41" t="s">
        <v>82</v>
      </c>
      <c r="J24" s="40"/>
    </row>
    <row r="25" spans="1:16" ht="120" x14ac:dyDescent="0.25">
      <c r="A25" s="31" t="s">
        <v>46</v>
      </c>
      <c r="B25" s="38"/>
      <c r="E25" s="33" t="s">
        <v>79</v>
      </c>
      <c r="J25" s="40"/>
    </row>
    <row r="26" spans="1:16" x14ac:dyDescent="0.25">
      <c r="A26" s="31" t="s">
        <v>40</v>
      </c>
      <c r="B26" s="31">
        <v>5</v>
      </c>
      <c r="C26" s="32" t="s">
        <v>83</v>
      </c>
      <c r="D26" s="31" t="s">
        <v>42</v>
      </c>
      <c r="E26" s="33" t="s">
        <v>84</v>
      </c>
      <c r="F26" s="34" t="s">
        <v>66</v>
      </c>
      <c r="G26" s="35">
        <v>1211.683</v>
      </c>
      <c r="H26" s="36">
        <v>0</v>
      </c>
      <c r="I26" s="36">
        <f>ROUND(G26*H26,P4)</f>
        <v>0</v>
      </c>
      <c r="J26" s="31"/>
      <c r="O26" s="37">
        <f>I26*0.21</f>
        <v>0</v>
      </c>
      <c r="P26">
        <v>3</v>
      </c>
    </row>
    <row r="27" spans="1:16" x14ac:dyDescent="0.25">
      <c r="A27" s="31" t="s">
        <v>45</v>
      </c>
      <c r="B27" s="38"/>
      <c r="E27" s="33" t="s">
        <v>85</v>
      </c>
      <c r="J27" s="40"/>
    </row>
    <row r="28" spans="1:16" ht="30" x14ac:dyDescent="0.25">
      <c r="A28" s="31" t="s">
        <v>51</v>
      </c>
      <c r="B28" s="38"/>
      <c r="E28" s="41" t="s">
        <v>86</v>
      </c>
      <c r="J28" s="40"/>
    </row>
    <row r="29" spans="1:16" ht="409.5" x14ac:dyDescent="0.25">
      <c r="A29" s="31" t="s">
        <v>46</v>
      </c>
      <c r="B29" s="38"/>
      <c r="E29" s="33" t="s">
        <v>87</v>
      </c>
      <c r="J29" s="40"/>
    </row>
    <row r="30" spans="1:16" x14ac:dyDescent="0.25">
      <c r="A30" s="31" t="s">
        <v>40</v>
      </c>
      <c r="B30" s="31">
        <v>6</v>
      </c>
      <c r="C30" s="32" t="s">
        <v>88</v>
      </c>
      <c r="D30" s="31" t="s">
        <v>42</v>
      </c>
      <c r="E30" s="33" t="s">
        <v>89</v>
      </c>
      <c r="F30" s="34" t="s">
        <v>90</v>
      </c>
      <c r="G30" s="35">
        <v>1990</v>
      </c>
      <c r="H30" s="36">
        <v>0</v>
      </c>
      <c r="I30" s="36">
        <f>ROUND(G30*H30,P4)</f>
        <v>0</v>
      </c>
      <c r="J30" s="31"/>
      <c r="O30" s="37">
        <f>I30*0.21</f>
        <v>0</v>
      </c>
      <c r="P30">
        <v>3</v>
      </c>
    </row>
    <row r="31" spans="1:16" x14ac:dyDescent="0.25">
      <c r="A31" s="31" t="s">
        <v>45</v>
      </c>
      <c r="B31" s="38"/>
      <c r="E31" s="39" t="s">
        <v>42</v>
      </c>
      <c r="J31" s="40"/>
    </row>
    <row r="32" spans="1:16" x14ac:dyDescent="0.25">
      <c r="A32" s="31" t="s">
        <v>51</v>
      </c>
      <c r="B32" s="38"/>
      <c r="E32" s="41" t="s">
        <v>91</v>
      </c>
      <c r="J32" s="40"/>
    </row>
    <row r="33" spans="1:16" ht="120" x14ac:dyDescent="0.25">
      <c r="A33" s="31" t="s">
        <v>46</v>
      </c>
      <c r="B33" s="38"/>
      <c r="E33" s="33" t="s">
        <v>92</v>
      </c>
      <c r="J33" s="40"/>
    </row>
    <row r="34" spans="1:16" x14ac:dyDescent="0.25">
      <c r="A34" s="31" t="s">
        <v>40</v>
      </c>
      <c r="B34" s="31">
        <v>7</v>
      </c>
      <c r="C34" s="32" t="s">
        <v>93</v>
      </c>
      <c r="D34" s="31" t="s">
        <v>42</v>
      </c>
      <c r="E34" s="33" t="s">
        <v>94</v>
      </c>
      <c r="F34" s="34" t="s">
        <v>95</v>
      </c>
      <c r="G34" s="35">
        <v>350</v>
      </c>
      <c r="H34" s="36">
        <v>0</v>
      </c>
      <c r="I34" s="36">
        <f>ROUND(G34*H34,P4)</f>
        <v>0</v>
      </c>
      <c r="J34" s="31"/>
      <c r="O34" s="37">
        <f>I34*0.21</f>
        <v>0</v>
      </c>
      <c r="P34">
        <v>3</v>
      </c>
    </row>
    <row r="35" spans="1:16" x14ac:dyDescent="0.25">
      <c r="A35" s="31" t="s">
        <v>45</v>
      </c>
      <c r="B35" s="38"/>
      <c r="E35" s="33" t="s">
        <v>85</v>
      </c>
      <c r="J35" s="40"/>
    </row>
    <row r="36" spans="1:16" ht="120" x14ac:dyDescent="0.25">
      <c r="A36" s="31" t="s">
        <v>46</v>
      </c>
      <c r="B36" s="38"/>
      <c r="E36" s="33" t="s">
        <v>92</v>
      </c>
      <c r="J36" s="40"/>
    </row>
    <row r="37" spans="1:16" x14ac:dyDescent="0.25">
      <c r="A37" s="31" t="s">
        <v>40</v>
      </c>
      <c r="B37" s="31">
        <v>8</v>
      </c>
      <c r="C37" s="32" t="s">
        <v>96</v>
      </c>
      <c r="D37" s="31" t="s">
        <v>42</v>
      </c>
      <c r="E37" s="33" t="s">
        <v>97</v>
      </c>
      <c r="F37" s="34" t="s">
        <v>66</v>
      </c>
      <c r="G37" s="35">
        <v>440.61200000000002</v>
      </c>
      <c r="H37" s="36">
        <v>0</v>
      </c>
      <c r="I37" s="36">
        <f>ROUND(G37*H37,P4)</f>
        <v>0</v>
      </c>
      <c r="J37" s="31"/>
      <c r="O37" s="37">
        <f>I37*0.21</f>
        <v>0</v>
      </c>
      <c r="P37">
        <v>3</v>
      </c>
    </row>
    <row r="38" spans="1:16" ht="30" x14ac:dyDescent="0.25">
      <c r="A38" s="31" t="s">
        <v>45</v>
      </c>
      <c r="B38" s="38"/>
      <c r="E38" s="33" t="s">
        <v>98</v>
      </c>
      <c r="J38" s="40"/>
    </row>
    <row r="39" spans="1:16" x14ac:dyDescent="0.25">
      <c r="A39" s="31" t="s">
        <v>51</v>
      </c>
      <c r="B39" s="38"/>
      <c r="E39" s="41" t="s">
        <v>99</v>
      </c>
      <c r="J39" s="40"/>
    </row>
    <row r="40" spans="1:16" ht="409.5" x14ac:dyDescent="0.25">
      <c r="A40" s="31" t="s">
        <v>46</v>
      </c>
      <c r="B40" s="38"/>
      <c r="E40" s="33" t="s">
        <v>100</v>
      </c>
      <c r="J40" s="40"/>
    </row>
    <row r="41" spans="1:16" x14ac:dyDescent="0.25">
      <c r="A41" s="31" t="s">
        <v>40</v>
      </c>
      <c r="B41" s="31">
        <v>9</v>
      </c>
      <c r="C41" s="32" t="s">
        <v>101</v>
      </c>
      <c r="D41" s="31" t="s">
        <v>42</v>
      </c>
      <c r="E41" s="33" t="s">
        <v>102</v>
      </c>
      <c r="F41" s="34" t="s">
        <v>90</v>
      </c>
      <c r="G41" s="35">
        <v>2203.06</v>
      </c>
      <c r="H41" s="36">
        <v>0</v>
      </c>
      <c r="I41" s="36">
        <f>ROUND(G41*H41,P4)</f>
        <v>0</v>
      </c>
      <c r="J41" s="31"/>
      <c r="O41" s="37">
        <f>I41*0.21</f>
        <v>0</v>
      </c>
      <c r="P41">
        <v>3</v>
      </c>
    </row>
    <row r="42" spans="1:16" x14ac:dyDescent="0.25">
      <c r="A42" s="31" t="s">
        <v>45</v>
      </c>
      <c r="B42" s="38"/>
      <c r="E42" s="33" t="s">
        <v>85</v>
      </c>
      <c r="J42" s="40"/>
    </row>
    <row r="43" spans="1:16" x14ac:dyDescent="0.25">
      <c r="A43" s="31" t="s">
        <v>51</v>
      </c>
      <c r="B43" s="38"/>
      <c r="E43" s="41" t="s">
        <v>103</v>
      </c>
      <c r="J43" s="40"/>
    </row>
    <row r="44" spans="1:16" ht="75" x14ac:dyDescent="0.25">
      <c r="A44" s="31" t="s">
        <v>46</v>
      </c>
      <c r="B44" s="38"/>
      <c r="E44" s="33" t="s">
        <v>104</v>
      </c>
      <c r="J44" s="40"/>
    </row>
    <row r="45" spans="1:16" x14ac:dyDescent="0.25">
      <c r="A45" s="25" t="s">
        <v>37</v>
      </c>
      <c r="B45" s="26"/>
      <c r="C45" s="27" t="s">
        <v>105</v>
      </c>
      <c r="D45" s="28"/>
      <c r="E45" s="25" t="s">
        <v>14</v>
      </c>
      <c r="F45" s="28"/>
      <c r="G45" s="28"/>
      <c r="H45" s="28"/>
      <c r="I45" s="29">
        <f>SUMIFS(I46:I79,A46:A79,"P")</f>
        <v>0</v>
      </c>
      <c r="J45" s="30"/>
    </row>
    <row r="46" spans="1:16" x14ac:dyDescent="0.25">
      <c r="A46" s="31" t="s">
        <v>40</v>
      </c>
      <c r="B46" s="31">
        <v>10</v>
      </c>
      <c r="C46" s="32" t="s">
        <v>106</v>
      </c>
      <c r="D46" s="31" t="s">
        <v>42</v>
      </c>
      <c r="E46" s="33" t="s">
        <v>107</v>
      </c>
      <c r="F46" s="34" t="s">
        <v>66</v>
      </c>
      <c r="G46" s="35">
        <v>550.76499999999999</v>
      </c>
      <c r="H46" s="36">
        <v>0</v>
      </c>
      <c r="I46" s="36">
        <f>ROUND(G46*H46,P4)</f>
        <v>0</v>
      </c>
      <c r="J46" s="31"/>
      <c r="O46" s="37">
        <f>I46*0.21</f>
        <v>0</v>
      </c>
      <c r="P46">
        <v>3</v>
      </c>
    </row>
    <row r="47" spans="1:16" ht="60" x14ac:dyDescent="0.25">
      <c r="A47" s="31" t="s">
        <v>45</v>
      </c>
      <c r="B47" s="38"/>
      <c r="E47" s="33" t="s">
        <v>108</v>
      </c>
      <c r="J47" s="40"/>
    </row>
    <row r="48" spans="1:16" x14ac:dyDescent="0.25">
      <c r="A48" s="31" t="s">
        <v>51</v>
      </c>
      <c r="B48" s="38"/>
      <c r="E48" s="41" t="s">
        <v>109</v>
      </c>
      <c r="J48" s="40"/>
    </row>
    <row r="49" spans="1:16" ht="105" x14ac:dyDescent="0.25">
      <c r="A49" s="31" t="s">
        <v>46</v>
      </c>
      <c r="B49" s="38"/>
      <c r="E49" s="33" t="s">
        <v>110</v>
      </c>
      <c r="J49" s="40"/>
    </row>
    <row r="50" spans="1:16" x14ac:dyDescent="0.25">
      <c r="A50" s="31" t="s">
        <v>40</v>
      </c>
      <c r="B50" s="31">
        <v>11</v>
      </c>
      <c r="C50" s="32" t="s">
        <v>111</v>
      </c>
      <c r="D50" s="31" t="s">
        <v>42</v>
      </c>
      <c r="E50" s="33" t="s">
        <v>112</v>
      </c>
      <c r="F50" s="34" t="s">
        <v>90</v>
      </c>
      <c r="G50" s="35">
        <v>2203.06</v>
      </c>
      <c r="H50" s="36">
        <v>0</v>
      </c>
      <c r="I50" s="36">
        <f>ROUND(G50*H50,P4)</f>
        <v>0</v>
      </c>
      <c r="J50" s="31"/>
      <c r="O50" s="37">
        <f>I50*0.21</f>
        <v>0</v>
      </c>
      <c r="P50">
        <v>3</v>
      </c>
    </row>
    <row r="51" spans="1:16" x14ac:dyDescent="0.25">
      <c r="A51" s="31" t="s">
        <v>45</v>
      </c>
      <c r="B51" s="38"/>
      <c r="E51" s="39" t="s">
        <v>42</v>
      </c>
      <c r="J51" s="40"/>
    </row>
    <row r="52" spans="1:16" ht="45" x14ac:dyDescent="0.25">
      <c r="A52" s="31" t="s">
        <v>51</v>
      </c>
      <c r="B52" s="38"/>
      <c r="E52" s="41" t="s">
        <v>113</v>
      </c>
      <c r="J52" s="40"/>
    </row>
    <row r="53" spans="1:16" ht="90" x14ac:dyDescent="0.25">
      <c r="A53" s="31" t="s">
        <v>46</v>
      </c>
      <c r="B53" s="38"/>
      <c r="E53" s="33" t="s">
        <v>114</v>
      </c>
      <c r="J53" s="40"/>
    </row>
    <row r="54" spans="1:16" x14ac:dyDescent="0.25">
      <c r="A54" s="31" t="s">
        <v>40</v>
      </c>
      <c r="B54" s="31">
        <v>12</v>
      </c>
      <c r="C54" s="32" t="s">
        <v>115</v>
      </c>
      <c r="D54" s="31" t="s">
        <v>42</v>
      </c>
      <c r="E54" s="33" t="s">
        <v>116</v>
      </c>
      <c r="F54" s="34" t="s">
        <v>90</v>
      </c>
      <c r="G54" s="35">
        <v>2203.06</v>
      </c>
      <c r="H54" s="36">
        <v>0</v>
      </c>
      <c r="I54" s="36">
        <f>ROUND(G54*H54,P4)</f>
        <v>0</v>
      </c>
      <c r="J54" s="31"/>
      <c r="O54" s="37">
        <f>I54*0.21</f>
        <v>0</v>
      </c>
      <c r="P54">
        <v>3</v>
      </c>
    </row>
    <row r="55" spans="1:16" x14ac:dyDescent="0.25">
      <c r="A55" s="31" t="s">
        <v>45</v>
      </c>
      <c r="B55" s="38"/>
      <c r="E55" s="39" t="s">
        <v>42</v>
      </c>
      <c r="J55" s="40"/>
    </row>
    <row r="56" spans="1:16" ht="45" x14ac:dyDescent="0.25">
      <c r="A56" s="31" t="s">
        <v>51</v>
      </c>
      <c r="B56" s="38"/>
      <c r="E56" s="41" t="s">
        <v>117</v>
      </c>
      <c r="J56" s="40"/>
    </row>
    <row r="57" spans="1:16" ht="90" x14ac:dyDescent="0.25">
      <c r="A57" s="31" t="s">
        <v>46</v>
      </c>
      <c r="B57" s="38"/>
      <c r="E57" s="33" t="s">
        <v>114</v>
      </c>
      <c r="J57" s="40"/>
    </row>
    <row r="58" spans="1:16" ht="30" x14ac:dyDescent="0.25">
      <c r="A58" s="31" t="s">
        <v>40</v>
      </c>
      <c r="B58" s="31">
        <v>13</v>
      </c>
      <c r="C58" s="32" t="s">
        <v>118</v>
      </c>
      <c r="D58" s="31" t="s">
        <v>42</v>
      </c>
      <c r="E58" s="33" t="s">
        <v>119</v>
      </c>
      <c r="F58" s="34" t="s">
        <v>66</v>
      </c>
      <c r="G58" s="35">
        <v>2254.54</v>
      </c>
      <c r="H58" s="36">
        <v>0</v>
      </c>
      <c r="I58" s="36">
        <f>ROUND(G58*H58,P4)</f>
        <v>0</v>
      </c>
      <c r="J58" s="31"/>
      <c r="O58" s="37">
        <f>I58*0.21</f>
        <v>0</v>
      </c>
      <c r="P58">
        <v>3</v>
      </c>
    </row>
    <row r="59" spans="1:16" ht="165" x14ac:dyDescent="0.25">
      <c r="A59" s="31" t="s">
        <v>45</v>
      </c>
      <c r="B59" s="38"/>
      <c r="E59" s="33" t="s">
        <v>120</v>
      </c>
      <c r="J59" s="40"/>
    </row>
    <row r="60" spans="1:16" x14ac:dyDescent="0.25">
      <c r="A60" s="31" t="s">
        <v>51</v>
      </c>
      <c r="B60" s="38"/>
      <c r="E60" s="41" t="s">
        <v>121</v>
      </c>
      <c r="J60" s="40"/>
    </row>
    <row r="61" spans="1:16" ht="120" x14ac:dyDescent="0.25">
      <c r="A61" s="31" t="s">
        <v>46</v>
      </c>
      <c r="B61" s="38"/>
      <c r="E61" s="33" t="s">
        <v>122</v>
      </c>
      <c r="J61" s="40"/>
    </row>
    <row r="62" spans="1:16" x14ac:dyDescent="0.25">
      <c r="A62" s="31" t="s">
        <v>40</v>
      </c>
      <c r="B62" s="31">
        <v>14</v>
      </c>
      <c r="C62" s="32" t="s">
        <v>123</v>
      </c>
      <c r="D62" s="31" t="s">
        <v>42</v>
      </c>
      <c r="E62" s="33" t="s">
        <v>124</v>
      </c>
      <c r="F62" s="34" t="s">
        <v>90</v>
      </c>
      <c r="G62" s="35">
        <v>1990</v>
      </c>
      <c r="H62" s="36">
        <v>0</v>
      </c>
      <c r="I62" s="36">
        <f>ROUND(G62*H62,P4)</f>
        <v>0</v>
      </c>
      <c r="J62" s="31"/>
      <c r="O62" s="37">
        <f>I62*0.21</f>
        <v>0</v>
      </c>
      <c r="P62">
        <v>3</v>
      </c>
    </row>
    <row r="63" spans="1:16" x14ac:dyDescent="0.25">
      <c r="A63" s="31" t="s">
        <v>45</v>
      </c>
      <c r="B63" s="38"/>
      <c r="E63" s="39" t="s">
        <v>42</v>
      </c>
      <c r="J63" s="40"/>
    </row>
    <row r="64" spans="1:16" x14ac:dyDescent="0.25">
      <c r="A64" s="31" t="s">
        <v>51</v>
      </c>
      <c r="B64" s="38"/>
      <c r="E64" s="41" t="s">
        <v>125</v>
      </c>
      <c r="J64" s="40"/>
    </row>
    <row r="65" spans="1:16" ht="120" x14ac:dyDescent="0.25">
      <c r="A65" s="31" t="s">
        <v>46</v>
      </c>
      <c r="B65" s="38"/>
      <c r="E65" s="33" t="s">
        <v>126</v>
      </c>
      <c r="J65" s="40"/>
    </row>
    <row r="66" spans="1:16" x14ac:dyDescent="0.25">
      <c r="A66" s="31" t="s">
        <v>40</v>
      </c>
      <c r="B66" s="31">
        <v>15</v>
      </c>
      <c r="C66" s="32" t="s">
        <v>127</v>
      </c>
      <c r="D66" s="31" t="s">
        <v>42</v>
      </c>
      <c r="E66" s="33" t="s">
        <v>128</v>
      </c>
      <c r="F66" s="34" t="s">
        <v>90</v>
      </c>
      <c r="G66" s="35">
        <v>11015.3</v>
      </c>
      <c r="H66" s="36">
        <v>0</v>
      </c>
      <c r="I66" s="36">
        <f>ROUND(G66*H66,P4)</f>
        <v>0</v>
      </c>
      <c r="J66" s="31"/>
      <c r="O66" s="37">
        <f>I66*0.21</f>
        <v>0</v>
      </c>
      <c r="P66">
        <v>3</v>
      </c>
    </row>
    <row r="67" spans="1:16" x14ac:dyDescent="0.25">
      <c r="A67" s="31" t="s">
        <v>45</v>
      </c>
      <c r="B67" s="38"/>
      <c r="E67" s="39" t="s">
        <v>42</v>
      </c>
      <c r="J67" s="40"/>
    </row>
    <row r="68" spans="1:16" ht="120" x14ac:dyDescent="0.25">
      <c r="A68" s="31" t="s">
        <v>46</v>
      </c>
      <c r="B68" s="38"/>
      <c r="E68" s="33" t="s">
        <v>129</v>
      </c>
      <c r="J68" s="40"/>
    </row>
    <row r="69" spans="1:16" x14ac:dyDescent="0.25">
      <c r="A69" s="31" t="s">
        <v>40</v>
      </c>
      <c r="B69" s="31">
        <v>16</v>
      </c>
      <c r="C69" s="32" t="s">
        <v>130</v>
      </c>
      <c r="D69" s="31" t="s">
        <v>42</v>
      </c>
      <c r="E69" s="33" t="s">
        <v>131</v>
      </c>
      <c r="F69" s="34" t="s">
        <v>90</v>
      </c>
      <c r="G69" s="35">
        <v>11015.3</v>
      </c>
      <c r="H69" s="36">
        <v>0</v>
      </c>
      <c r="I69" s="36">
        <f>ROUND(G69*H69,P4)</f>
        <v>0</v>
      </c>
      <c r="J69" s="31"/>
      <c r="O69" s="37">
        <f>I69*0.21</f>
        <v>0</v>
      </c>
      <c r="P69">
        <v>3</v>
      </c>
    </row>
    <row r="70" spans="1:16" x14ac:dyDescent="0.25">
      <c r="A70" s="31" t="s">
        <v>45</v>
      </c>
      <c r="B70" s="38"/>
      <c r="E70" s="39" t="s">
        <v>42</v>
      </c>
      <c r="J70" s="40"/>
    </row>
    <row r="71" spans="1:16" x14ac:dyDescent="0.25">
      <c r="A71" s="31" t="s">
        <v>51</v>
      </c>
      <c r="B71" s="38"/>
      <c r="E71" s="41" t="s">
        <v>132</v>
      </c>
      <c r="J71" s="40"/>
    </row>
    <row r="72" spans="1:16" ht="195" x14ac:dyDescent="0.25">
      <c r="A72" s="31" t="s">
        <v>46</v>
      </c>
      <c r="B72" s="38"/>
      <c r="E72" s="33" t="s">
        <v>133</v>
      </c>
      <c r="J72" s="40"/>
    </row>
    <row r="73" spans="1:16" x14ac:dyDescent="0.25">
      <c r="A73" s="31" t="s">
        <v>40</v>
      </c>
      <c r="B73" s="31">
        <v>17</v>
      </c>
      <c r="C73" s="32" t="s">
        <v>134</v>
      </c>
      <c r="D73" s="31" t="s">
        <v>42</v>
      </c>
      <c r="E73" s="33" t="s">
        <v>135</v>
      </c>
      <c r="F73" s="34" t="s">
        <v>90</v>
      </c>
      <c r="G73" s="35">
        <v>10874.7</v>
      </c>
      <c r="H73" s="36">
        <v>0</v>
      </c>
      <c r="I73" s="36">
        <f>ROUND(G73*H73,P4)</f>
        <v>0</v>
      </c>
      <c r="J73" s="31"/>
      <c r="O73" s="37">
        <f>I73*0.21</f>
        <v>0</v>
      </c>
      <c r="P73">
        <v>3</v>
      </c>
    </row>
    <row r="74" spans="1:16" x14ac:dyDescent="0.25">
      <c r="A74" s="31" t="s">
        <v>45</v>
      </c>
      <c r="B74" s="38"/>
      <c r="E74" s="39" t="s">
        <v>42</v>
      </c>
      <c r="J74" s="40"/>
    </row>
    <row r="75" spans="1:16" x14ac:dyDescent="0.25">
      <c r="A75" s="31" t="s">
        <v>51</v>
      </c>
      <c r="B75" s="38"/>
      <c r="E75" s="41" t="s">
        <v>136</v>
      </c>
      <c r="J75" s="40"/>
    </row>
    <row r="76" spans="1:16" ht="195" x14ac:dyDescent="0.25">
      <c r="A76" s="31" t="s">
        <v>46</v>
      </c>
      <c r="B76" s="38"/>
      <c r="E76" s="33" t="s">
        <v>133</v>
      </c>
      <c r="J76" s="40"/>
    </row>
    <row r="77" spans="1:16" x14ac:dyDescent="0.25">
      <c r="A77" s="31" t="s">
        <v>40</v>
      </c>
      <c r="B77" s="31">
        <v>18</v>
      </c>
      <c r="C77" s="32" t="s">
        <v>137</v>
      </c>
      <c r="D77" s="31" t="s">
        <v>42</v>
      </c>
      <c r="E77" s="33" t="s">
        <v>138</v>
      </c>
      <c r="F77" s="34" t="s">
        <v>95</v>
      </c>
      <c r="G77" s="35">
        <v>40.700000000000003</v>
      </c>
      <c r="H77" s="36">
        <v>0</v>
      </c>
      <c r="I77" s="36">
        <f>ROUND(G77*H77,P4)</f>
        <v>0</v>
      </c>
      <c r="J77" s="31"/>
      <c r="O77" s="37">
        <f>I77*0.21</f>
        <v>0</v>
      </c>
      <c r="P77">
        <v>3</v>
      </c>
    </row>
    <row r="78" spans="1:16" x14ac:dyDescent="0.25">
      <c r="A78" s="31" t="s">
        <v>45</v>
      </c>
      <c r="B78" s="38"/>
      <c r="E78" s="39" t="s">
        <v>42</v>
      </c>
      <c r="J78" s="40"/>
    </row>
    <row r="79" spans="1:16" ht="75" x14ac:dyDescent="0.25">
      <c r="A79" s="31" t="s">
        <v>46</v>
      </c>
      <c r="B79" s="38"/>
      <c r="E79" s="33" t="s">
        <v>139</v>
      </c>
      <c r="J79" s="40"/>
    </row>
    <row r="80" spans="1:16" x14ac:dyDescent="0.25">
      <c r="A80" s="25" t="s">
        <v>37</v>
      </c>
      <c r="B80" s="26"/>
      <c r="C80" s="27" t="s">
        <v>140</v>
      </c>
      <c r="D80" s="28"/>
      <c r="E80" s="25" t="s">
        <v>141</v>
      </c>
      <c r="F80" s="28"/>
      <c r="G80" s="28"/>
      <c r="H80" s="28"/>
      <c r="I80" s="29">
        <f>SUMIFS(I81:I91,A81:A91,"P")</f>
        <v>0</v>
      </c>
      <c r="J80" s="30"/>
    </row>
    <row r="81" spans="1:16" x14ac:dyDescent="0.25">
      <c r="A81" s="31" t="s">
        <v>40</v>
      </c>
      <c r="B81" s="31">
        <v>19</v>
      </c>
      <c r="C81" s="32" t="s">
        <v>142</v>
      </c>
      <c r="D81" s="31" t="s">
        <v>42</v>
      </c>
      <c r="E81" s="33" t="s">
        <v>143</v>
      </c>
      <c r="F81" s="34" t="s">
        <v>61</v>
      </c>
      <c r="G81" s="35">
        <v>28</v>
      </c>
      <c r="H81" s="36">
        <v>0</v>
      </c>
      <c r="I81" s="36">
        <f>ROUND(G81*H81,P4)</f>
        <v>0</v>
      </c>
      <c r="J81" s="31"/>
      <c r="O81" s="37">
        <f>I81*0.21</f>
        <v>0</v>
      </c>
      <c r="P81">
        <v>3</v>
      </c>
    </row>
    <row r="82" spans="1:16" x14ac:dyDescent="0.25">
      <c r="A82" s="31" t="s">
        <v>45</v>
      </c>
      <c r="B82" s="38"/>
      <c r="E82" s="39" t="s">
        <v>42</v>
      </c>
      <c r="J82" s="40"/>
    </row>
    <row r="83" spans="1:16" ht="45" x14ac:dyDescent="0.25">
      <c r="A83" s="31" t="s">
        <v>51</v>
      </c>
      <c r="B83" s="38"/>
      <c r="E83" s="41" t="s">
        <v>144</v>
      </c>
      <c r="J83" s="40"/>
    </row>
    <row r="84" spans="1:16" ht="90" x14ac:dyDescent="0.25">
      <c r="A84" s="31" t="s">
        <v>46</v>
      </c>
      <c r="B84" s="38"/>
      <c r="E84" s="33" t="s">
        <v>145</v>
      </c>
      <c r="J84" s="40"/>
    </row>
    <row r="85" spans="1:16" ht="30" x14ac:dyDescent="0.25">
      <c r="A85" s="31" t="s">
        <v>40</v>
      </c>
      <c r="B85" s="31">
        <v>20</v>
      </c>
      <c r="C85" s="32" t="s">
        <v>146</v>
      </c>
      <c r="D85" s="31" t="s">
        <v>42</v>
      </c>
      <c r="E85" s="33" t="s">
        <v>147</v>
      </c>
      <c r="F85" s="34" t="s">
        <v>90</v>
      </c>
      <c r="G85" s="35">
        <v>497.5</v>
      </c>
      <c r="H85" s="36">
        <v>0</v>
      </c>
      <c r="I85" s="36">
        <f>ROUND(G85*H85,P4)</f>
        <v>0</v>
      </c>
      <c r="J85" s="31"/>
      <c r="O85" s="37">
        <f>I85*0.21</f>
        <v>0</v>
      </c>
      <c r="P85">
        <v>3</v>
      </c>
    </row>
    <row r="86" spans="1:16" x14ac:dyDescent="0.25">
      <c r="A86" s="31" t="s">
        <v>45</v>
      </c>
      <c r="B86" s="38"/>
      <c r="E86" s="39" t="s">
        <v>42</v>
      </c>
      <c r="J86" s="40"/>
    </row>
    <row r="87" spans="1:16" x14ac:dyDescent="0.25">
      <c r="A87" s="31" t="s">
        <v>51</v>
      </c>
      <c r="B87" s="38"/>
      <c r="E87" s="41" t="s">
        <v>148</v>
      </c>
      <c r="J87" s="40"/>
    </row>
    <row r="88" spans="1:16" ht="105" x14ac:dyDescent="0.25">
      <c r="A88" s="31" t="s">
        <v>46</v>
      </c>
      <c r="B88" s="38"/>
      <c r="E88" s="33" t="s">
        <v>149</v>
      </c>
      <c r="J88" s="40"/>
    </row>
    <row r="89" spans="1:16" x14ac:dyDescent="0.25">
      <c r="A89" s="31" t="s">
        <v>40</v>
      </c>
      <c r="B89" s="31">
        <v>21</v>
      </c>
      <c r="C89" s="32" t="s">
        <v>150</v>
      </c>
      <c r="D89" s="31" t="s">
        <v>42</v>
      </c>
      <c r="E89" s="33" t="s">
        <v>151</v>
      </c>
      <c r="F89" s="34" t="s">
        <v>95</v>
      </c>
      <c r="G89" s="35">
        <v>40.700000000000003</v>
      </c>
      <c r="H89" s="36">
        <v>0</v>
      </c>
      <c r="I89" s="36">
        <f>ROUND(G89*H89,P4)</f>
        <v>0</v>
      </c>
      <c r="J89" s="31"/>
      <c r="O89" s="37">
        <f>I89*0.21</f>
        <v>0</v>
      </c>
      <c r="P89">
        <v>3</v>
      </c>
    </row>
    <row r="90" spans="1:16" x14ac:dyDescent="0.25">
      <c r="A90" s="31" t="s">
        <v>45</v>
      </c>
      <c r="B90" s="38"/>
      <c r="E90" s="39" t="s">
        <v>42</v>
      </c>
      <c r="J90" s="40"/>
    </row>
    <row r="91" spans="1:16" ht="75" x14ac:dyDescent="0.25">
      <c r="A91" s="31" t="s">
        <v>46</v>
      </c>
      <c r="B91" s="42"/>
      <c r="C91" s="43"/>
      <c r="D91" s="43"/>
      <c r="E91" s="33" t="s">
        <v>152</v>
      </c>
      <c r="F91" s="43"/>
      <c r="G91" s="43"/>
      <c r="H91" s="43"/>
      <c r="I91" s="43"/>
      <c r="J91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19</v>
      </c>
      <c r="F2" s="3"/>
      <c r="G2" s="3"/>
      <c r="H2" s="3"/>
      <c r="I2" s="3"/>
      <c r="J2" s="16"/>
    </row>
    <row r="3" spans="1:16" x14ac:dyDescent="0.25">
      <c r="A3" s="3" t="s">
        <v>20</v>
      </c>
      <c r="B3" s="17" t="s">
        <v>21</v>
      </c>
      <c r="C3" s="49" t="s">
        <v>22</v>
      </c>
      <c r="D3" s="50"/>
      <c r="E3" s="18" t="s">
        <v>23</v>
      </c>
      <c r="F3" s="3"/>
      <c r="G3" s="3"/>
      <c r="H3" s="19" t="s">
        <v>15</v>
      </c>
      <c r="I3" s="20">
        <f>SUMIFS(I8:I56,A8:A56,"SD")</f>
        <v>0</v>
      </c>
      <c r="J3" s="16"/>
      <c r="O3">
        <v>0</v>
      </c>
      <c r="P3">
        <v>2</v>
      </c>
    </row>
    <row r="4" spans="1:16" x14ac:dyDescent="0.25">
      <c r="A4" s="3" t="s">
        <v>24</v>
      </c>
      <c r="B4" s="17" t="s">
        <v>25</v>
      </c>
      <c r="C4" s="49" t="s">
        <v>15</v>
      </c>
      <c r="D4" s="50"/>
      <c r="E4" s="18" t="s">
        <v>16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1" t="s">
        <v>26</v>
      </c>
      <c r="B5" s="52" t="s">
        <v>27</v>
      </c>
      <c r="C5" s="47" t="s">
        <v>28</v>
      </c>
      <c r="D5" s="47" t="s">
        <v>29</v>
      </c>
      <c r="E5" s="47" t="s">
        <v>30</v>
      </c>
      <c r="F5" s="47" t="s">
        <v>31</v>
      </c>
      <c r="G5" s="47" t="s">
        <v>32</v>
      </c>
      <c r="H5" s="47" t="s">
        <v>33</v>
      </c>
      <c r="I5" s="47"/>
      <c r="J5" s="48" t="s">
        <v>34</v>
      </c>
      <c r="O5">
        <v>0.21</v>
      </c>
    </row>
    <row r="6" spans="1:16" x14ac:dyDescent="0.25">
      <c r="A6" s="51"/>
      <c r="B6" s="52"/>
      <c r="C6" s="47"/>
      <c r="D6" s="47"/>
      <c r="E6" s="47"/>
      <c r="F6" s="47"/>
      <c r="G6" s="47"/>
      <c r="H6" s="7" t="s">
        <v>35</v>
      </c>
      <c r="I6" s="7" t="s">
        <v>36</v>
      </c>
      <c r="J6" s="48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37</v>
      </c>
      <c r="B8" s="26"/>
      <c r="C8" s="27" t="s">
        <v>38</v>
      </c>
      <c r="D8" s="28"/>
      <c r="E8" s="25" t="s">
        <v>39</v>
      </c>
      <c r="F8" s="28"/>
      <c r="G8" s="28"/>
      <c r="H8" s="28"/>
      <c r="I8" s="29">
        <f>SUMIFS(I9:I16,A9:A16,"P")</f>
        <v>0</v>
      </c>
      <c r="J8" s="30"/>
    </row>
    <row r="9" spans="1:16" x14ac:dyDescent="0.25">
      <c r="A9" s="31" t="s">
        <v>40</v>
      </c>
      <c r="B9" s="31">
        <v>1</v>
      </c>
      <c r="C9" s="32" t="s">
        <v>64</v>
      </c>
      <c r="D9" s="31" t="s">
        <v>42</v>
      </c>
      <c r="E9" s="33" t="s">
        <v>65</v>
      </c>
      <c r="F9" s="34" t="s">
        <v>66</v>
      </c>
      <c r="G9" s="35">
        <v>16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x14ac:dyDescent="0.25">
      <c r="A10" s="31" t="s">
        <v>45</v>
      </c>
      <c r="B10" s="38"/>
      <c r="E10" s="39" t="s">
        <v>42</v>
      </c>
      <c r="J10" s="40"/>
    </row>
    <row r="11" spans="1:16" x14ac:dyDescent="0.25">
      <c r="A11" s="31" t="s">
        <v>51</v>
      </c>
      <c r="B11" s="38"/>
      <c r="E11" s="41" t="s">
        <v>153</v>
      </c>
      <c r="J11" s="40"/>
    </row>
    <row r="12" spans="1:16" ht="75" x14ac:dyDescent="0.25">
      <c r="A12" s="31" t="s">
        <v>46</v>
      </c>
      <c r="B12" s="38"/>
      <c r="E12" s="33" t="s">
        <v>69</v>
      </c>
      <c r="J12" s="40"/>
    </row>
    <row r="13" spans="1:16" x14ac:dyDescent="0.25">
      <c r="A13" s="31" t="s">
        <v>40</v>
      </c>
      <c r="B13" s="31">
        <v>2</v>
      </c>
      <c r="C13" s="32" t="s">
        <v>154</v>
      </c>
      <c r="D13" s="31" t="s">
        <v>42</v>
      </c>
      <c r="E13" s="33" t="s">
        <v>155</v>
      </c>
      <c r="F13" s="34" t="s">
        <v>156</v>
      </c>
      <c r="G13" s="35">
        <v>2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x14ac:dyDescent="0.25">
      <c r="A14" s="31" t="s">
        <v>45</v>
      </c>
      <c r="B14" s="38"/>
      <c r="E14" s="39" t="s">
        <v>42</v>
      </c>
      <c r="J14" s="40"/>
    </row>
    <row r="15" spans="1:16" x14ac:dyDescent="0.25">
      <c r="A15" s="31" t="s">
        <v>51</v>
      </c>
      <c r="B15" s="38"/>
      <c r="E15" s="41" t="s">
        <v>157</v>
      </c>
      <c r="J15" s="40"/>
    </row>
    <row r="16" spans="1:16" ht="75" x14ac:dyDescent="0.25">
      <c r="A16" s="31" t="s">
        <v>46</v>
      </c>
      <c r="B16" s="38"/>
      <c r="E16" s="33" t="s">
        <v>69</v>
      </c>
      <c r="J16" s="40"/>
    </row>
    <row r="17" spans="1:16" x14ac:dyDescent="0.25">
      <c r="A17" s="25" t="s">
        <v>37</v>
      </c>
      <c r="B17" s="26"/>
      <c r="C17" s="27" t="s">
        <v>54</v>
      </c>
      <c r="D17" s="28"/>
      <c r="E17" s="25" t="s">
        <v>70</v>
      </c>
      <c r="F17" s="28"/>
      <c r="G17" s="28"/>
      <c r="H17" s="28"/>
      <c r="I17" s="29">
        <f>SUMIFS(I18:I25,A18:A25,"P")</f>
        <v>0</v>
      </c>
      <c r="J17" s="30"/>
    </row>
    <row r="18" spans="1:16" x14ac:dyDescent="0.25">
      <c r="A18" s="31" t="s">
        <v>40</v>
      </c>
      <c r="B18" s="31">
        <v>3</v>
      </c>
      <c r="C18" s="32" t="s">
        <v>158</v>
      </c>
      <c r="D18" s="31" t="s">
        <v>42</v>
      </c>
      <c r="E18" s="33" t="s">
        <v>159</v>
      </c>
      <c r="F18" s="34" t="s">
        <v>90</v>
      </c>
      <c r="G18" s="35">
        <v>105</v>
      </c>
      <c r="H18" s="36">
        <v>0</v>
      </c>
      <c r="I18" s="36">
        <f>ROUND(G18*H18,P4)</f>
        <v>0</v>
      </c>
      <c r="J18" s="31"/>
      <c r="O18" s="37">
        <f>I18*0.21</f>
        <v>0</v>
      </c>
      <c r="P18">
        <v>3</v>
      </c>
    </row>
    <row r="19" spans="1:16" x14ac:dyDescent="0.25">
      <c r="A19" s="31" t="s">
        <v>45</v>
      </c>
      <c r="B19" s="38"/>
      <c r="E19" s="39" t="s">
        <v>42</v>
      </c>
      <c r="J19" s="40"/>
    </row>
    <row r="20" spans="1:16" x14ac:dyDescent="0.25">
      <c r="A20" s="31" t="s">
        <v>51</v>
      </c>
      <c r="B20" s="38"/>
      <c r="E20" s="41" t="s">
        <v>160</v>
      </c>
      <c r="J20" s="40"/>
    </row>
    <row r="21" spans="1:16" ht="90" x14ac:dyDescent="0.25">
      <c r="A21" s="31" t="s">
        <v>46</v>
      </c>
      <c r="B21" s="38"/>
      <c r="E21" s="33" t="s">
        <v>161</v>
      </c>
      <c r="J21" s="40"/>
    </row>
    <row r="22" spans="1:16" x14ac:dyDescent="0.25">
      <c r="A22" s="31" t="s">
        <v>40</v>
      </c>
      <c r="B22" s="31">
        <v>4</v>
      </c>
      <c r="C22" s="32" t="s">
        <v>162</v>
      </c>
      <c r="D22" s="31" t="s">
        <v>42</v>
      </c>
      <c r="E22" s="33" t="s">
        <v>163</v>
      </c>
      <c r="F22" s="34" t="s">
        <v>95</v>
      </c>
      <c r="G22" s="35">
        <v>32</v>
      </c>
      <c r="H22" s="36">
        <v>0</v>
      </c>
      <c r="I22" s="36">
        <f>ROUND(G22*H22,P4)</f>
        <v>0</v>
      </c>
      <c r="J22" s="31"/>
      <c r="O22" s="37">
        <f>I22*0.21</f>
        <v>0</v>
      </c>
      <c r="P22">
        <v>3</v>
      </c>
    </row>
    <row r="23" spans="1:16" x14ac:dyDescent="0.25">
      <c r="A23" s="31" t="s">
        <v>45</v>
      </c>
      <c r="B23" s="38"/>
      <c r="E23" s="39" t="s">
        <v>42</v>
      </c>
      <c r="J23" s="40"/>
    </row>
    <row r="24" spans="1:16" ht="60" x14ac:dyDescent="0.25">
      <c r="A24" s="31" t="s">
        <v>51</v>
      </c>
      <c r="B24" s="38"/>
      <c r="E24" s="41" t="s">
        <v>164</v>
      </c>
      <c r="J24" s="40"/>
    </row>
    <row r="25" spans="1:16" ht="120" x14ac:dyDescent="0.25">
      <c r="A25" s="31" t="s">
        <v>46</v>
      </c>
      <c r="B25" s="38"/>
      <c r="E25" s="33" t="s">
        <v>92</v>
      </c>
      <c r="J25" s="40"/>
    </row>
    <row r="26" spans="1:16" x14ac:dyDescent="0.25">
      <c r="A26" s="25" t="s">
        <v>37</v>
      </c>
      <c r="B26" s="26"/>
      <c r="C26" s="27" t="s">
        <v>165</v>
      </c>
      <c r="D26" s="28"/>
      <c r="E26" s="25" t="s">
        <v>166</v>
      </c>
      <c r="F26" s="28"/>
      <c r="G26" s="28"/>
      <c r="H26" s="28"/>
      <c r="I26" s="29">
        <f>SUMIFS(I27:I30,A27:A30,"P")</f>
        <v>0</v>
      </c>
      <c r="J26" s="30"/>
    </row>
    <row r="27" spans="1:16" x14ac:dyDescent="0.25">
      <c r="A27" s="31" t="s">
        <v>40</v>
      </c>
      <c r="B27" s="31">
        <v>5</v>
      </c>
      <c r="C27" s="32" t="s">
        <v>167</v>
      </c>
      <c r="D27" s="31" t="s">
        <v>42</v>
      </c>
      <c r="E27" s="33" t="s">
        <v>168</v>
      </c>
      <c r="F27" s="34" t="s">
        <v>66</v>
      </c>
      <c r="G27" s="35">
        <v>3</v>
      </c>
      <c r="H27" s="36">
        <v>0</v>
      </c>
      <c r="I27" s="36">
        <f>ROUND(G27*H27,P4)</f>
        <v>0</v>
      </c>
      <c r="J27" s="31"/>
      <c r="O27" s="37">
        <f>I27*0.21</f>
        <v>0</v>
      </c>
      <c r="P27">
        <v>3</v>
      </c>
    </row>
    <row r="28" spans="1:16" x14ac:dyDescent="0.25">
      <c r="A28" s="31" t="s">
        <v>45</v>
      </c>
      <c r="B28" s="38"/>
      <c r="E28" s="33" t="s">
        <v>169</v>
      </c>
      <c r="J28" s="40"/>
    </row>
    <row r="29" spans="1:16" ht="45" x14ac:dyDescent="0.25">
      <c r="A29" s="31" t="s">
        <v>51</v>
      </c>
      <c r="B29" s="38"/>
      <c r="E29" s="41" t="s">
        <v>170</v>
      </c>
      <c r="J29" s="40"/>
    </row>
    <row r="30" spans="1:16" ht="180" x14ac:dyDescent="0.25">
      <c r="A30" s="31" t="s">
        <v>46</v>
      </c>
      <c r="B30" s="38"/>
      <c r="E30" s="33" t="s">
        <v>171</v>
      </c>
      <c r="J30" s="40"/>
    </row>
    <row r="31" spans="1:16" x14ac:dyDescent="0.25">
      <c r="A31" s="25" t="s">
        <v>37</v>
      </c>
      <c r="B31" s="26"/>
      <c r="C31" s="27" t="s">
        <v>172</v>
      </c>
      <c r="D31" s="28"/>
      <c r="E31" s="25" t="s">
        <v>173</v>
      </c>
      <c r="F31" s="28"/>
      <c r="G31" s="28"/>
      <c r="H31" s="28"/>
      <c r="I31" s="29">
        <f>SUMIFS(I32:I39,A32:A39,"P")</f>
        <v>0</v>
      </c>
      <c r="J31" s="30"/>
    </row>
    <row r="32" spans="1:16" ht="30" x14ac:dyDescent="0.25">
      <c r="A32" s="31" t="s">
        <v>40</v>
      </c>
      <c r="B32" s="31">
        <v>6</v>
      </c>
      <c r="C32" s="32" t="s">
        <v>174</v>
      </c>
      <c r="D32" s="31" t="s">
        <v>42</v>
      </c>
      <c r="E32" s="33" t="s">
        <v>175</v>
      </c>
      <c r="F32" s="34" t="s">
        <v>90</v>
      </c>
      <c r="G32" s="35">
        <v>14.4</v>
      </c>
      <c r="H32" s="36">
        <v>0</v>
      </c>
      <c r="I32" s="36">
        <f>ROUND(G32*H32,P4)</f>
        <v>0</v>
      </c>
      <c r="J32" s="31"/>
      <c r="O32" s="37">
        <f>I32*0.21</f>
        <v>0</v>
      </c>
      <c r="P32">
        <v>3</v>
      </c>
    </row>
    <row r="33" spans="1:16" x14ac:dyDescent="0.25">
      <c r="A33" s="31" t="s">
        <v>45</v>
      </c>
      <c r="B33" s="38"/>
      <c r="E33" s="39" t="s">
        <v>42</v>
      </c>
      <c r="J33" s="40"/>
    </row>
    <row r="34" spans="1:16" ht="30" x14ac:dyDescent="0.25">
      <c r="A34" s="31" t="s">
        <v>51</v>
      </c>
      <c r="B34" s="38"/>
      <c r="E34" s="41" t="s">
        <v>176</v>
      </c>
      <c r="J34" s="40"/>
    </row>
    <row r="35" spans="1:16" ht="120" x14ac:dyDescent="0.25">
      <c r="A35" s="31" t="s">
        <v>46</v>
      </c>
      <c r="B35" s="38"/>
      <c r="E35" s="33" t="s">
        <v>177</v>
      </c>
      <c r="J35" s="40"/>
    </row>
    <row r="36" spans="1:16" x14ac:dyDescent="0.25">
      <c r="A36" s="31" t="s">
        <v>40</v>
      </c>
      <c r="B36" s="31">
        <v>7</v>
      </c>
      <c r="C36" s="32" t="s">
        <v>178</v>
      </c>
      <c r="D36" s="31" t="s">
        <v>42</v>
      </c>
      <c r="E36" s="33" t="s">
        <v>179</v>
      </c>
      <c r="F36" s="34" t="s">
        <v>90</v>
      </c>
      <c r="G36" s="35">
        <v>5</v>
      </c>
      <c r="H36" s="36">
        <v>0</v>
      </c>
      <c r="I36" s="36">
        <f>ROUND(G36*H36,P4)</f>
        <v>0</v>
      </c>
      <c r="J36" s="31"/>
      <c r="O36" s="37">
        <f>I36*0.21</f>
        <v>0</v>
      </c>
      <c r="P36">
        <v>3</v>
      </c>
    </row>
    <row r="37" spans="1:16" x14ac:dyDescent="0.25">
      <c r="A37" s="31" t="s">
        <v>45</v>
      </c>
      <c r="B37" s="38"/>
      <c r="E37" s="33" t="s">
        <v>85</v>
      </c>
      <c r="J37" s="40"/>
    </row>
    <row r="38" spans="1:16" x14ac:dyDescent="0.25">
      <c r="A38" s="31" t="s">
        <v>51</v>
      </c>
      <c r="B38" s="38"/>
      <c r="E38" s="41" t="s">
        <v>180</v>
      </c>
      <c r="J38" s="40"/>
    </row>
    <row r="39" spans="1:16" ht="120" x14ac:dyDescent="0.25">
      <c r="A39" s="31" t="s">
        <v>46</v>
      </c>
      <c r="B39" s="38"/>
      <c r="E39" s="33" t="s">
        <v>177</v>
      </c>
      <c r="J39" s="40"/>
    </row>
    <row r="40" spans="1:16" x14ac:dyDescent="0.25">
      <c r="A40" s="25" t="s">
        <v>37</v>
      </c>
      <c r="B40" s="26"/>
      <c r="C40" s="27" t="s">
        <v>181</v>
      </c>
      <c r="D40" s="28"/>
      <c r="E40" s="25" t="s">
        <v>182</v>
      </c>
      <c r="F40" s="28"/>
      <c r="G40" s="28"/>
      <c r="H40" s="28"/>
      <c r="I40" s="29">
        <f>SUMIFS(I41:I47,A41:A47,"P")</f>
        <v>0</v>
      </c>
      <c r="J40" s="30"/>
    </row>
    <row r="41" spans="1:16" x14ac:dyDescent="0.25">
      <c r="A41" s="31" t="s">
        <v>40</v>
      </c>
      <c r="B41" s="31">
        <v>8</v>
      </c>
      <c r="C41" s="32" t="s">
        <v>183</v>
      </c>
      <c r="D41" s="31" t="s">
        <v>42</v>
      </c>
      <c r="E41" s="33" t="s">
        <v>184</v>
      </c>
      <c r="F41" s="34" t="s">
        <v>90</v>
      </c>
      <c r="G41" s="35">
        <v>5</v>
      </c>
      <c r="H41" s="36">
        <v>0</v>
      </c>
      <c r="I41" s="36">
        <f>ROUND(G41*H41,P4)</f>
        <v>0</v>
      </c>
      <c r="J41" s="31"/>
      <c r="O41" s="37">
        <f>I41*0.21</f>
        <v>0</v>
      </c>
      <c r="P41">
        <v>3</v>
      </c>
    </row>
    <row r="42" spans="1:16" x14ac:dyDescent="0.25">
      <c r="A42" s="31" t="s">
        <v>45</v>
      </c>
      <c r="B42" s="38"/>
      <c r="E42" s="33" t="s">
        <v>85</v>
      </c>
      <c r="J42" s="40"/>
    </row>
    <row r="43" spans="1:16" ht="120" x14ac:dyDescent="0.25">
      <c r="A43" s="31" t="s">
        <v>46</v>
      </c>
      <c r="B43" s="38"/>
      <c r="E43" s="33" t="s">
        <v>177</v>
      </c>
      <c r="J43" s="40"/>
    </row>
    <row r="44" spans="1:16" x14ac:dyDescent="0.25">
      <c r="A44" s="31" t="s">
        <v>40</v>
      </c>
      <c r="B44" s="31">
        <v>9</v>
      </c>
      <c r="C44" s="32" t="s">
        <v>185</v>
      </c>
      <c r="D44" s="31" t="s">
        <v>42</v>
      </c>
      <c r="E44" s="33" t="s">
        <v>186</v>
      </c>
      <c r="F44" s="34" t="s">
        <v>90</v>
      </c>
      <c r="G44" s="35">
        <v>5</v>
      </c>
      <c r="H44" s="36">
        <v>0</v>
      </c>
      <c r="I44" s="36">
        <f>ROUND(G44*H44,P4)</f>
        <v>0</v>
      </c>
      <c r="J44" s="31"/>
      <c r="O44" s="37">
        <f>I44*0.21</f>
        <v>0</v>
      </c>
      <c r="P44">
        <v>3</v>
      </c>
    </row>
    <row r="45" spans="1:16" x14ac:dyDescent="0.25">
      <c r="A45" s="31" t="s">
        <v>45</v>
      </c>
      <c r="B45" s="38"/>
      <c r="E45" s="39" t="s">
        <v>42</v>
      </c>
      <c r="J45" s="40"/>
    </row>
    <row r="46" spans="1:16" x14ac:dyDescent="0.25">
      <c r="A46" s="31" t="s">
        <v>51</v>
      </c>
      <c r="B46" s="38"/>
      <c r="E46" s="41" t="s">
        <v>187</v>
      </c>
      <c r="J46" s="40"/>
    </row>
    <row r="47" spans="1:16" ht="120" x14ac:dyDescent="0.25">
      <c r="A47" s="31" t="s">
        <v>46</v>
      </c>
      <c r="B47" s="38"/>
      <c r="E47" s="33" t="s">
        <v>188</v>
      </c>
      <c r="J47" s="40"/>
    </row>
    <row r="48" spans="1:16" x14ac:dyDescent="0.25">
      <c r="A48" s="25" t="s">
        <v>37</v>
      </c>
      <c r="B48" s="26"/>
      <c r="C48" s="27" t="s">
        <v>140</v>
      </c>
      <c r="D48" s="28"/>
      <c r="E48" s="25" t="s">
        <v>141</v>
      </c>
      <c r="F48" s="28"/>
      <c r="G48" s="28"/>
      <c r="H48" s="28"/>
      <c r="I48" s="29">
        <f>SUMIFS(I49:I56,A49:A56,"P")</f>
        <v>0</v>
      </c>
      <c r="J48" s="30"/>
    </row>
    <row r="49" spans="1:16" x14ac:dyDescent="0.25">
      <c r="A49" s="31" t="s">
        <v>40</v>
      </c>
      <c r="B49" s="31">
        <v>10</v>
      </c>
      <c r="C49" s="32" t="s">
        <v>189</v>
      </c>
      <c r="D49" s="31" t="s">
        <v>42</v>
      </c>
      <c r="E49" s="33" t="s">
        <v>190</v>
      </c>
      <c r="F49" s="34" t="s">
        <v>90</v>
      </c>
      <c r="G49" s="35">
        <v>9.6</v>
      </c>
      <c r="H49" s="36">
        <v>0</v>
      </c>
      <c r="I49" s="36">
        <f>ROUND(G49*H49,P4)</f>
        <v>0</v>
      </c>
      <c r="J49" s="31"/>
      <c r="O49" s="37">
        <f>I49*0.21</f>
        <v>0</v>
      </c>
      <c r="P49">
        <v>3</v>
      </c>
    </row>
    <row r="50" spans="1:16" x14ac:dyDescent="0.25">
      <c r="A50" s="31" t="s">
        <v>45</v>
      </c>
      <c r="B50" s="38"/>
      <c r="E50" s="39" t="s">
        <v>42</v>
      </c>
      <c r="J50" s="40"/>
    </row>
    <row r="51" spans="1:16" ht="30" x14ac:dyDescent="0.25">
      <c r="A51" s="31" t="s">
        <v>51</v>
      </c>
      <c r="B51" s="38"/>
      <c r="E51" s="41" t="s">
        <v>191</v>
      </c>
      <c r="J51" s="40"/>
    </row>
    <row r="52" spans="1:16" ht="75" x14ac:dyDescent="0.25">
      <c r="A52" s="31" t="s">
        <v>46</v>
      </c>
      <c r="B52" s="38"/>
      <c r="E52" s="33" t="s">
        <v>192</v>
      </c>
      <c r="J52" s="40"/>
    </row>
    <row r="53" spans="1:16" x14ac:dyDescent="0.25">
      <c r="A53" s="31" t="s">
        <v>40</v>
      </c>
      <c r="B53" s="31">
        <v>11</v>
      </c>
      <c r="C53" s="32" t="s">
        <v>193</v>
      </c>
      <c r="D53" s="31" t="s">
        <v>42</v>
      </c>
      <c r="E53" s="33" t="s">
        <v>194</v>
      </c>
      <c r="F53" s="34" t="s">
        <v>90</v>
      </c>
      <c r="G53" s="35">
        <v>24.4</v>
      </c>
      <c r="H53" s="36">
        <v>0</v>
      </c>
      <c r="I53" s="36">
        <f>ROUND(G53*H53,P4)</f>
        <v>0</v>
      </c>
      <c r="J53" s="31"/>
      <c r="O53" s="37">
        <f>I53*0.21</f>
        <v>0</v>
      </c>
      <c r="P53">
        <v>3</v>
      </c>
    </row>
    <row r="54" spans="1:16" x14ac:dyDescent="0.25">
      <c r="A54" s="31" t="s">
        <v>45</v>
      </c>
      <c r="B54" s="38"/>
      <c r="E54" s="39" t="s">
        <v>42</v>
      </c>
      <c r="J54" s="40"/>
    </row>
    <row r="55" spans="1:16" ht="60" x14ac:dyDescent="0.25">
      <c r="A55" s="31" t="s">
        <v>51</v>
      </c>
      <c r="B55" s="38"/>
      <c r="E55" s="41" t="s">
        <v>195</v>
      </c>
      <c r="J55" s="40"/>
    </row>
    <row r="56" spans="1:16" ht="75" x14ac:dyDescent="0.25">
      <c r="A56" s="31" t="s">
        <v>46</v>
      </c>
      <c r="B56" s="42"/>
      <c r="C56" s="43"/>
      <c r="D56" s="43"/>
      <c r="E56" s="33" t="s">
        <v>192</v>
      </c>
      <c r="F56" s="43"/>
      <c r="G56" s="43"/>
      <c r="H56" s="43"/>
      <c r="I56" s="43"/>
      <c r="J56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spans="1:16" ht="20.25" x14ac:dyDescent="0.25">
      <c r="A2" s="1"/>
      <c r="B2" s="15"/>
      <c r="C2" s="3"/>
      <c r="D2" s="3"/>
      <c r="E2" s="4" t="s">
        <v>19</v>
      </c>
      <c r="F2" s="3"/>
      <c r="G2" s="3"/>
      <c r="H2" s="3"/>
      <c r="I2" s="3"/>
      <c r="J2" s="16"/>
    </row>
    <row r="3" spans="1:16" x14ac:dyDescent="0.25">
      <c r="A3" s="3" t="s">
        <v>20</v>
      </c>
      <c r="B3" s="17" t="s">
        <v>21</v>
      </c>
      <c r="C3" s="49" t="s">
        <v>22</v>
      </c>
      <c r="D3" s="50"/>
      <c r="E3" s="18" t="s">
        <v>23</v>
      </c>
      <c r="F3" s="3"/>
      <c r="G3" s="3"/>
      <c r="H3" s="19" t="s">
        <v>17</v>
      </c>
      <c r="I3" s="20">
        <f>SUMIFS(I8:I16,A8:A16,"SD")</f>
        <v>0</v>
      </c>
      <c r="J3" s="16"/>
      <c r="O3">
        <v>0</v>
      </c>
      <c r="P3">
        <v>2</v>
      </c>
    </row>
    <row r="4" spans="1:16" x14ac:dyDescent="0.25">
      <c r="A4" s="3" t="s">
        <v>24</v>
      </c>
      <c r="B4" s="17" t="s">
        <v>25</v>
      </c>
      <c r="C4" s="49" t="s">
        <v>17</v>
      </c>
      <c r="D4" s="50"/>
      <c r="E4" s="18" t="s">
        <v>18</v>
      </c>
      <c r="F4" s="3"/>
      <c r="G4" s="3"/>
      <c r="H4" s="3"/>
      <c r="I4" s="3"/>
      <c r="J4" s="16"/>
      <c r="O4">
        <v>0.12</v>
      </c>
      <c r="P4">
        <v>2</v>
      </c>
    </row>
    <row r="5" spans="1:16" x14ac:dyDescent="0.25">
      <c r="A5" s="51" t="s">
        <v>26</v>
      </c>
      <c r="B5" s="52" t="s">
        <v>27</v>
      </c>
      <c r="C5" s="47" t="s">
        <v>28</v>
      </c>
      <c r="D5" s="47" t="s">
        <v>29</v>
      </c>
      <c r="E5" s="47" t="s">
        <v>30</v>
      </c>
      <c r="F5" s="47" t="s">
        <v>31</v>
      </c>
      <c r="G5" s="47" t="s">
        <v>32</v>
      </c>
      <c r="H5" s="47" t="s">
        <v>33</v>
      </c>
      <c r="I5" s="47"/>
      <c r="J5" s="48" t="s">
        <v>34</v>
      </c>
      <c r="O5">
        <v>0.21</v>
      </c>
    </row>
    <row r="6" spans="1:16" x14ac:dyDescent="0.25">
      <c r="A6" s="51"/>
      <c r="B6" s="52"/>
      <c r="C6" s="47"/>
      <c r="D6" s="47"/>
      <c r="E6" s="47"/>
      <c r="F6" s="47"/>
      <c r="G6" s="47"/>
      <c r="H6" s="7" t="s">
        <v>35</v>
      </c>
      <c r="I6" s="7" t="s">
        <v>36</v>
      </c>
      <c r="J6" s="48"/>
    </row>
    <row r="7" spans="1:16" x14ac:dyDescent="0.25">
      <c r="A7" s="23">
        <v>0</v>
      </c>
      <c r="B7" s="21">
        <v>1</v>
      </c>
      <c r="C7" s="24">
        <v>2</v>
      </c>
      <c r="D7" s="7">
        <v>3</v>
      </c>
      <c r="E7" s="24">
        <v>4</v>
      </c>
      <c r="F7" s="7">
        <v>5</v>
      </c>
      <c r="G7" s="7">
        <v>6</v>
      </c>
      <c r="H7" s="7">
        <v>7</v>
      </c>
      <c r="I7" s="24">
        <v>8</v>
      </c>
      <c r="J7" s="22">
        <v>9</v>
      </c>
    </row>
    <row r="8" spans="1:16" x14ac:dyDescent="0.25">
      <c r="A8" s="25" t="s">
        <v>37</v>
      </c>
      <c r="B8" s="26"/>
      <c r="C8" s="27" t="s">
        <v>38</v>
      </c>
      <c r="D8" s="28"/>
      <c r="E8" s="25" t="s">
        <v>39</v>
      </c>
      <c r="F8" s="28"/>
      <c r="G8" s="28"/>
      <c r="H8" s="28"/>
      <c r="I8" s="29">
        <f>SUMIFS(I9:I16,A9:A16,"P")</f>
        <v>0</v>
      </c>
      <c r="J8" s="30"/>
    </row>
    <row r="9" spans="1:16" x14ac:dyDescent="0.25">
      <c r="A9" s="31" t="s">
        <v>40</v>
      </c>
      <c r="B9" s="31">
        <v>1</v>
      </c>
      <c r="C9" s="32" t="s">
        <v>196</v>
      </c>
      <c r="D9" s="31" t="s">
        <v>42</v>
      </c>
      <c r="E9" s="33" t="s">
        <v>197</v>
      </c>
      <c r="F9" s="34" t="s">
        <v>44</v>
      </c>
      <c r="G9" s="35">
        <v>1</v>
      </c>
      <c r="H9" s="36">
        <v>0</v>
      </c>
      <c r="I9" s="36">
        <f>ROUND(G9*H9,P4)</f>
        <v>0</v>
      </c>
      <c r="J9" s="31"/>
      <c r="O9" s="37">
        <f>I9*0.21</f>
        <v>0</v>
      </c>
      <c r="P9">
        <v>3</v>
      </c>
    </row>
    <row r="10" spans="1:16" ht="30" x14ac:dyDescent="0.25">
      <c r="A10" s="31" t="s">
        <v>45</v>
      </c>
      <c r="B10" s="38"/>
      <c r="E10" s="33" t="s">
        <v>198</v>
      </c>
      <c r="J10" s="40"/>
    </row>
    <row r="11" spans="1:16" x14ac:dyDescent="0.25">
      <c r="A11" s="31" t="s">
        <v>51</v>
      </c>
      <c r="B11" s="38"/>
      <c r="E11" s="41" t="s">
        <v>199</v>
      </c>
      <c r="J11" s="40"/>
    </row>
    <row r="12" spans="1:16" ht="75" x14ac:dyDescent="0.25">
      <c r="A12" s="31" t="s">
        <v>46</v>
      </c>
      <c r="B12" s="38"/>
      <c r="E12" s="33" t="s">
        <v>200</v>
      </c>
      <c r="J12" s="40"/>
    </row>
    <row r="13" spans="1:16" x14ac:dyDescent="0.25">
      <c r="A13" s="31" t="s">
        <v>40</v>
      </c>
      <c r="B13" s="31">
        <v>2</v>
      </c>
      <c r="C13" s="32" t="s">
        <v>201</v>
      </c>
      <c r="D13" s="31" t="s">
        <v>42</v>
      </c>
      <c r="E13" s="33" t="s">
        <v>202</v>
      </c>
      <c r="F13" s="34" t="s">
        <v>44</v>
      </c>
      <c r="G13" s="35">
        <v>1</v>
      </c>
      <c r="H13" s="36">
        <v>0</v>
      </c>
      <c r="I13" s="36">
        <f>ROUND(G13*H13,P4)</f>
        <v>0</v>
      </c>
      <c r="J13" s="31"/>
      <c r="O13" s="37">
        <f>I13*0.21</f>
        <v>0</v>
      </c>
      <c r="P13">
        <v>3</v>
      </c>
    </row>
    <row r="14" spans="1:16" ht="60" x14ac:dyDescent="0.25">
      <c r="A14" s="31" t="s">
        <v>45</v>
      </c>
      <c r="B14" s="38"/>
      <c r="E14" s="33" t="s">
        <v>203</v>
      </c>
      <c r="J14" s="40"/>
    </row>
    <row r="15" spans="1:16" x14ac:dyDescent="0.25">
      <c r="A15" s="31" t="s">
        <v>51</v>
      </c>
      <c r="B15" s="38"/>
      <c r="E15" s="41" t="s">
        <v>199</v>
      </c>
      <c r="J15" s="40"/>
    </row>
    <row r="16" spans="1:16" ht="60" x14ac:dyDescent="0.25">
      <c r="A16" s="31" t="s">
        <v>46</v>
      </c>
      <c r="B16" s="42"/>
      <c r="C16" s="43"/>
      <c r="D16" s="43"/>
      <c r="E16" s="33" t="s">
        <v>204</v>
      </c>
      <c r="F16" s="43"/>
      <c r="G16" s="43"/>
      <c r="H16" s="43"/>
      <c r="I16" s="43"/>
      <c r="J16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SO 000</vt:lpstr>
      <vt:lpstr>SO 101</vt:lpstr>
      <vt:lpstr>SO 201</vt:lpstr>
      <vt:lpstr>SO 901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Julius Janeba</cp:lastModifiedBy>
  <dcterms:created xsi:type="dcterms:W3CDTF">2025-06-12T19:43:04Z</dcterms:created>
  <dcterms:modified xsi:type="dcterms:W3CDTF">2025-06-15T19:01:16Z</dcterms:modified>
</cp:coreProperties>
</file>